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47" documentId="8_{17F6C8C2-3C57-4EF5-9C26-A24DF982F163}" xr6:coauthVersionLast="47" xr6:coauthVersionMax="47" xr10:uidLastSave="{C5BA0DCD-588A-493F-846C-70BE578642B2}"/>
  <workbookProtection workbookAlgorithmName="SHA-512" workbookHashValue="9OOhaD9qwoHnyc8mNGzReysYQK0n3rXUwLqEUmI9U0fm01fBZyE+HCacL5hLRFYn+8WgJViae3t7Pwozdy83+Q==" workbookSaltValue="XcM5PKIq3sga6SKKNDnWAw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87" l="1"/>
  <c r="C86" i="87" s="1"/>
  <c r="E86" i="87"/>
  <c r="F86" i="87"/>
  <c r="G86" i="87"/>
  <c r="D87" i="87" s="1"/>
  <c r="H86" i="87"/>
  <c r="B87" i="87"/>
  <c r="C87" i="87" s="1"/>
  <c r="E87" i="87"/>
  <c r="F87" i="87"/>
  <c r="G87" i="87"/>
  <c r="B88" i="87"/>
  <c r="C88" i="87" s="1"/>
  <c r="E88" i="87"/>
  <c r="F88" i="87"/>
  <c r="B89" i="87"/>
  <c r="C89" i="87"/>
  <c r="E89" i="87"/>
  <c r="F89" i="87" s="1"/>
  <c r="B90" i="87"/>
  <c r="C90" i="87" s="1"/>
  <c r="E90" i="87"/>
  <c r="F90" i="87" s="1"/>
  <c r="B91" i="87"/>
  <c r="C91" i="87"/>
  <c r="E91" i="87"/>
  <c r="F91" i="87" l="1"/>
  <c r="H87" i="87"/>
  <c r="G88" i="87"/>
  <c r="D86" i="87"/>
  <c r="H88" i="87" l="1"/>
  <c r="D89" i="87"/>
  <c r="G89" i="87"/>
  <c r="D88" i="87"/>
  <c r="H89" i="87" l="1"/>
  <c r="G90" i="87"/>
  <c r="H90" i="87" l="1"/>
  <c r="D91" i="87"/>
  <c r="G91" i="87"/>
  <c r="H91" i="87" s="1"/>
  <c r="D90" i="87"/>
  <c r="E86" i="86" l="1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B118" i="86" l="1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2" i="87"/>
  <c r="C92" i="87" s="1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8" i="87"/>
  <c r="F95" i="87"/>
  <c r="F97" i="87"/>
  <c r="F100" i="87"/>
  <c r="F101" i="87"/>
  <c r="F102" i="87"/>
  <c r="F103" i="87"/>
  <c r="F94" i="87"/>
  <c r="F96" i="87"/>
  <c r="F93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26" i="86" l="1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12" i="122" l="1"/>
  <c r="H13" i="122"/>
  <c r="E93" i="86" l="1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D24" i="86" s="1"/>
  <c r="G22" i="86"/>
  <c r="G21" i="86"/>
  <c r="G20" i="86"/>
  <c r="G19" i="86"/>
  <c r="G18" i="86"/>
  <c r="D19" i="86" s="1"/>
  <c r="G17" i="86"/>
  <c r="D18" i="86" s="1"/>
  <c r="G16" i="86"/>
  <c r="G25" i="86"/>
  <c r="D26" i="86" s="1"/>
  <c r="G27" i="86"/>
  <c r="G29" i="86"/>
  <c r="G31" i="86"/>
  <c r="G33" i="86"/>
  <c r="G35" i="86"/>
  <c r="G37" i="86"/>
  <c r="G39" i="86"/>
  <c r="G41" i="86"/>
  <c r="D42" i="86" s="1"/>
  <c r="G43" i="86"/>
  <c r="G45" i="86"/>
  <c r="G47" i="86"/>
  <c r="G49" i="86"/>
  <c r="G51" i="86"/>
  <c r="G53" i="86"/>
  <c r="G55" i="86"/>
  <c r="G57" i="86"/>
  <c r="D58" i="86" s="1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6" i="86" l="1"/>
  <c r="D7" i="86"/>
  <c r="H6" i="87"/>
  <c r="D6" i="87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D7" i="87" s="1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D12" i="122" l="1"/>
  <c r="D13" i="122"/>
  <c r="H7" i="87"/>
  <c r="G8" i="87"/>
  <c r="D8" i="87" s="1"/>
  <c r="G9" i="87"/>
  <c r="H9" i="87" l="1"/>
  <c r="D9" i="87"/>
  <c r="H8" i="87"/>
  <c r="G10" i="87"/>
  <c r="H10" i="87" l="1"/>
  <c r="D10" i="87"/>
  <c r="G11" i="87"/>
  <c r="H11" i="87" l="1"/>
  <c r="D11" i="87"/>
  <c r="G12" i="87"/>
  <c r="D12" i="87" s="1"/>
  <c r="H12" i="87" l="1"/>
  <c r="G13" i="87"/>
  <c r="D13" i="87" s="1"/>
  <c r="H13" i="87" l="1"/>
  <c r="G14" i="87"/>
  <c r="D14" i="87" s="1"/>
  <c r="H14" i="87" l="1"/>
  <c r="G15" i="87"/>
  <c r="H15" i="87" l="1"/>
  <c r="D15" i="87"/>
  <c r="G16" i="87"/>
  <c r="H16" i="87" l="1"/>
  <c r="D16" i="87"/>
  <c r="G17" i="87"/>
  <c r="H17" i="87" l="1"/>
  <c r="D18" i="87"/>
  <c r="D17" i="87"/>
  <c r="G18" i="87"/>
  <c r="H18" i="87" l="1"/>
  <c r="G19" i="87"/>
  <c r="H19" i="87" l="1"/>
  <c r="D19" i="87"/>
  <c r="G20" i="87"/>
  <c r="H20" i="87" l="1"/>
  <c r="D20" i="87"/>
  <c r="G21" i="87"/>
  <c r="H21" i="87" l="1"/>
  <c r="D22" i="87"/>
  <c r="D21" i="87"/>
  <c r="G22" i="87"/>
  <c r="H22" i="87" l="1"/>
  <c r="G23" i="87"/>
  <c r="D23" i="87" s="1"/>
  <c r="H23" i="87" l="1"/>
  <c r="G24" i="87"/>
  <c r="H24" i="87" l="1"/>
  <c r="D24" i="87"/>
  <c r="G25" i="87"/>
  <c r="H25" i="87" l="1"/>
  <c r="D25" i="87"/>
  <c r="G26" i="87"/>
  <c r="H26" i="87" l="1"/>
  <c r="D26" i="87"/>
  <c r="G27" i="87"/>
  <c r="D27" i="87" s="1"/>
  <c r="H27" i="87" l="1"/>
  <c r="G28" i="87"/>
  <c r="D28" i="87" s="1"/>
  <c r="H28" i="87" l="1"/>
  <c r="G29" i="87"/>
  <c r="D29" i="87" s="1"/>
  <c r="H29" i="87" l="1"/>
  <c r="G30" i="87"/>
  <c r="D30" i="87" s="1"/>
  <c r="H30" i="87" l="1"/>
  <c r="G31" i="87"/>
  <c r="D31" i="87" s="1"/>
  <c r="H31" i="87" l="1"/>
  <c r="G32" i="87"/>
  <c r="H32" i="87" l="1"/>
  <c r="D32" i="87"/>
  <c r="G33" i="87"/>
  <c r="D33" i="87" s="1"/>
  <c r="H33" i="87" l="1"/>
  <c r="D34" i="87"/>
  <c r="G34" i="87"/>
  <c r="H34" i="87" l="1"/>
  <c r="G35" i="87"/>
  <c r="H35" i="87" l="1"/>
  <c r="D35" i="87"/>
  <c r="G36" i="87"/>
  <c r="H36" i="87" l="1"/>
  <c r="D36" i="87"/>
  <c r="G37" i="87"/>
  <c r="D37" i="87" s="1"/>
  <c r="H37" i="87" l="1"/>
  <c r="G38" i="87"/>
  <c r="H38" i="87" l="1"/>
  <c r="D38" i="87"/>
  <c r="G39" i="87"/>
  <c r="H39" i="87" l="1"/>
  <c r="D39" i="87"/>
  <c r="G40" i="87"/>
  <c r="H40" i="87" l="1"/>
  <c r="D40" i="87"/>
  <c r="G41" i="87"/>
  <c r="D41" i="87" s="1"/>
  <c r="H41" i="87" l="1"/>
  <c r="G42" i="87"/>
  <c r="H42" i="87" l="1"/>
  <c r="D42" i="87"/>
  <c r="G43" i="87"/>
  <c r="H43" i="87" l="1"/>
  <c r="D43" i="87"/>
  <c r="G44" i="87"/>
  <c r="D44" i="87" l="1"/>
  <c r="H44" i="87"/>
  <c r="G45" i="87"/>
  <c r="H45" i="87" l="1"/>
  <c r="D45" i="87"/>
  <c r="G46" i="87"/>
  <c r="D46" i="87" s="1"/>
  <c r="H46" i="87" l="1"/>
  <c r="G47" i="87"/>
  <c r="H47" i="87" l="1"/>
  <c r="D47" i="87"/>
  <c r="G48" i="87"/>
  <c r="H48" i="87" l="1"/>
  <c r="D48" i="87"/>
  <c r="G49" i="87"/>
  <c r="H49" i="87" l="1"/>
  <c r="D49" i="87"/>
  <c r="G50" i="87"/>
  <c r="H50" i="87" l="1"/>
  <c r="D50" i="87"/>
  <c r="G51" i="87"/>
  <c r="H51" i="87" l="1"/>
  <c r="D51" i="87"/>
  <c r="G52" i="87"/>
  <c r="H52" i="87" l="1"/>
  <c r="D52" i="87"/>
  <c r="G53" i="87"/>
  <c r="H53" i="87" l="1"/>
  <c r="D53" i="87"/>
  <c r="G54" i="87"/>
  <c r="H54" i="87" l="1"/>
  <c r="D54" i="87"/>
  <c r="G55" i="87"/>
  <c r="H55" i="87" l="1"/>
  <c r="D55" i="87"/>
  <c r="G56" i="87"/>
  <c r="H56" i="87" l="1"/>
  <c r="D56" i="87"/>
  <c r="G57" i="87"/>
  <c r="D57" i="87" s="1"/>
  <c r="H57" i="87" l="1"/>
  <c r="D58" i="87"/>
  <c r="G58" i="87"/>
  <c r="H58" i="87" l="1"/>
  <c r="G59" i="87"/>
  <c r="D59" i="87" s="1"/>
  <c r="H59" i="87" l="1"/>
  <c r="G60" i="87"/>
  <c r="D60" i="87" s="1"/>
  <c r="H60" i="87" l="1"/>
  <c r="G61" i="87"/>
  <c r="D61" i="87" s="1"/>
  <c r="H61" i="87" l="1"/>
  <c r="G62" i="87"/>
  <c r="D62" i="87" s="1"/>
  <c r="H62" i="87" l="1"/>
  <c r="G63" i="87"/>
  <c r="H63" i="87" l="1"/>
  <c r="D63" i="87"/>
  <c r="G64" i="87"/>
  <c r="D64" i="87" s="1"/>
  <c r="H64" i="87" l="1"/>
  <c r="G65" i="87"/>
  <c r="H65" i="87" l="1"/>
  <c r="D65" i="87"/>
  <c r="G66" i="87"/>
  <c r="D66" i="87" s="1"/>
  <c r="H66" i="87" l="1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H79" i="87" l="1"/>
  <c r="D79" i="87"/>
  <c r="G80" i="87"/>
  <c r="D80" i="87" l="1"/>
  <c r="H80" i="87"/>
  <c r="G81" i="87"/>
  <c r="D81" i="87" s="1"/>
  <c r="H81" i="87" l="1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D14" i="122" l="1"/>
  <c r="D16" i="122"/>
  <c r="D15" i="122"/>
  <c r="G92" i="87"/>
  <c r="H92" i="87" l="1"/>
  <c r="D92" i="87"/>
  <c r="G93" i="87"/>
  <c r="H93" i="87" l="1"/>
  <c r="D93" i="87"/>
  <c r="G94" i="87"/>
  <c r="P81" i="122"/>
  <c r="R81" i="122" s="1"/>
  <c r="H94" i="87" l="1"/>
  <c r="D94" i="87"/>
  <c r="G95" i="87"/>
  <c r="H95" i="87" l="1"/>
  <c r="D95" i="87"/>
  <c r="G96" i="87"/>
  <c r="H96" i="87" l="1"/>
  <c r="D96" i="87"/>
  <c r="G97" i="87"/>
  <c r="D97" i="87" l="1"/>
  <c r="H97" i="87"/>
  <c r="G98" i="87"/>
  <c r="H98" i="87" l="1"/>
  <c r="D98" i="87"/>
  <c r="G99" i="87"/>
  <c r="H99" i="87" l="1"/>
  <c r="D99" i="87"/>
  <c r="G100" i="87"/>
  <c r="H100" i="87" l="1"/>
  <c r="D100" i="87"/>
  <c r="G101" i="87"/>
  <c r="H101" i="87" l="1"/>
  <c r="D101" i="87"/>
  <c r="G102" i="87"/>
  <c r="H102" i="87" l="1"/>
  <c r="D102" i="87"/>
  <c r="G103" i="87"/>
  <c r="H103" i="87" l="1"/>
  <c r="D103" i="87"/>
  <c r="G104" i="87"/>
  <c r="H104" i="87" l="1"/>
  <c r="D104" i="87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D115" i="86" s="1"/>
  <c r="G106" i="86"/>
  <c r="H106" i="86" s="1"/>
  <c r="G116" i="86"/>
  <c r="G104" i="86"/>
  <c r="G113" i="86"/>
  <c r="G108" i="86"/>
  <c r="G102" i="86"/>
  <c r="G110" i="86"/>
  <c r="G112" i="86"/>
  <c r="D113" i="86" s="1"/>
  <c r="G105" i="86"/>
  <c r="G107" i="86"/>
  <c r="G103" i="86"/>
  <c r="H103" i="86" s="1"/>
  <c r="G99" i="86"/>
  <c r="G98" i="86"/>
  <c r="G97" i="86"/>
  <c r="G111" i="86"/>
  <c r="H111" i="86" s="1"/>
  <c r="D102" i="86" l="1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<sst xmlns="http://schemas.openxmlformats.org/spreadsheetml/2006/main" count="107" uniqueCount="75">
  <si>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</si>
  <si>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</si>
  <si>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</si>
  <si>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</si>
  <si>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</si>
  <si>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</si>
  <si>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</si>
  <si>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</si>
  <si>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</si>
  <si>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</si>
  <si>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</si>
  <si>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</si>
  <si>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</si>
  <si>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</si>
  <si>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</si>
  <si>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</si>
  <si>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</si>
  <si>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</si>
  <si>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</si>
  <si>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</si>
  <si>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</si>
  <si>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</si>
  <si>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</si>
  <si>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</si>
  <si>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</si>
  <si>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</si>
  <si>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</si>
  <si>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</si>
  <si>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</si>
  <si>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</si>
  <si>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</si>
  <si>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</si>
  <si>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</si>
  <si>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</si>
  <si>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</si>
  <si>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</si>
  <si>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</si>
  <si>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</si>
  <si>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</si>
  <si>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</si>
  <si>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</si>
  <si>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</si>
  <si>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</si>
  <si>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</si>
  <si>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</si>
  <si>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</si>
  <si>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</si>
  <si>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</si>
  <si>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</si>
  <si>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</si>
  <si>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</si>
  <si>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</si>
  <si>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</si>
  <si>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</si>
  <si>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</si>
  <si>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</si>
  <si>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</si>
  <si>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</si>
  <si>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</si>
  <si>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</si>
  <si>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</si>
  <si>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</si>
  <si>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</si>
  <si>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</si>
  <si>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</si>
  <si>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</si>
  <si>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</si>
  <si>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</si>
  <si>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</si>
  <si>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</si>
  <si>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</si>
  <si>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</si>
  <si>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>2024학년도 대학수학능력시험 6월 모의평가</t>
  </si>
  <si>
    <t xml:space="preserve">2024학년도 대학수학능력시험 6월 모의평가  </t>
  </si>
  <si>
    <r>
      <t>2024</t>
    </r>
    <r>
      <rPr>
        <sz val="12"/>
        <color theme="1"/>
        <rFont val="맑은 고딕"/>
        <family val="3"/>
        <charset val="129"/>
      </rPr>
      <t>학년도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대학수학능력시험</t>
    </r>
    <r>
      <rPr>
        <sz val="12"/>
        <color theme="1"/>
        <rFont val="Microsoft Sans Serif"/>
        <family val="2"/>
      </rPr>
      <t xml:space="preserve"> 6</t>
    </r>
    <r>
      <rPr>
        <sz val="12"/>
        <color theme="1"/>
        <rFont val="맑은 고딕"/>
        <family val="3"/>
        <charset val="129"/>
      </rPr>
      <t>월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모의평가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</si>
</sst>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5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3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8"/>
      <color rgb="FF000000"/>
      <name val="HY궁서B"/>
      <family val="1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0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84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5" xfId="0" applyFont="1" applyBorder="1" applyAlignment="1">
      <alignment horizontal="center" vertical="center"/>
    </xf>
    <xf numFmtId="179" fontId="31" fillId="0" borderId="85" xfId="0" applyNumberFormat="1" applyFont="1" applyBorder="1" applyAlignment="1">
      <alignment horizontal="center" vertical="center"/>
    </xf>
    <xf numFmtId="0" fontId="31" fillId="0" borderId="85" xfId="34" applyFont="1" applyBorder="1" applyAlignment="1">
      <alignment horizontal="center" vertical="center"/>
    </xf>
    <xf numFmtId="179" fontId="31" fillId="0" borderId="85" xfId="34" applyNumberFormat="1" applyFont="1" applyBorder="1" applyAlignment="1">
      <alignment horizontal="center" vertical="center"/>
    </xf>
    <xf numFmtId="38" fontId="31" fillId="0" borderId="85" xfId="45" applyNumberFormat="1" applyFont="1" applyBorder="1" applyAlignment="1">
      <alignment horizontal="center" vertical="center"/>
    </xf>
    <xf numFmtId="38" fontId="31" fillId="0" borderId="85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7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2" fillId="36" borderId="100" xfId="0" applyFont="1" applyFill="1" applyBorder="1" applyAlignment="1">
      <alignment horizontal="center" vertical="center" wrapText="1"/>
    </xf>
    <xf numFmtId="0" fontId="42" fillId="36" borderId="101" xfId="0" applyFont="1" applyFill="1" applyBorder="1" applyAlignment="1">
      <alignment horizontal="right" vertical="center" wrapText="1"/>
    </xf>
    <xf numFmtId="0" fontId="42" fillId="36" borderId="101" xfId="0" applyFont="1" applyFill="1" applyBorder="1" applyAlignment="1">
      <alignment horizontal="center" vertical="center" wrapText="1"/>
    </xf>
    <xf numFmtId="0" fontId="42" fillId="36" borderId="102" xfId="0" applyFont="1" applyFill="1" applyBorder="1" applyAlignment="1">
      <alignment horizontal="center" vertical="center" wrapText="1"/>
    </xf>
    <xf numFmtId="0" fontId="42" fillId="36" borderId="102" xfId="0" applyFont="1" applyFill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6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0" borderId="93" xfId="0" applyFont="1" applyBorder="1" applyAlignment="1">
      <alignment horizontal="center" vertical="center" wrapText="1"/>
    </xf>
    <xf numFmtId="0" fontId="45" fillId="0" borderId="94" xfId="0" applyFont="1" applyBorder="1" applyAlignment="1">
      <alignment horizontal="center" vertical="center" wrapText="1"/>
    </xf>
    <xf numFmtId="0" fontId="46" fillId="0" borderId="4" xfId="45" applyFont="1" applyBorder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10" fontId="43" fillId="0" borderId="17" xfId="51" applyNumberFormat="1" applyFont="1" applyBorder="1" applyAlignment="1">
      <alignment horizontal="center" vertical="center"/>
    </xf>
    <xf numFmtId="10" fontId="43" fillId="0" borderId="68" xfId="51" applyNumberFormat="1" applyFont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7" fillId="2" borderId="52" xfId="0" applyFont="1" applyFill="1" applyBorder="1" applyAlignment="1">
      <alignment horizontal="center" vertical="center"/>
    </xf>
    <xf numFmtId="0" fontId="47" fillId="2" borderId="57" xfId="0" applyFont="1" applyFill="1" applyBorder="1" applyAlignment="1">
      <alignment horizontal="center" vertical="center"/>
    </xf>
    <xf numFmtId="0" fontId="47" fillId="2" borderId="56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3" fillId="2" borderId="89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5" fillId="3" borderId="0" xfId="0" applyNumberFormat="1" applyFont="1" applyFill="1" applyAlignment="1">
      <alignment horizontal="center" vertical="center"/>
    </xf>
    <xf numFmtId="1" fontId="32" fillId="3" borderId="4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178" fontId="40" fillId="0" borderId="67" xfId="0" applyNumberFormat="1" applyFont="1" applyBorder="1" applyAlignment="1">
      <alignment horizontal="center" vertical="center"/>
    </xf>
    <xf numFmtId="178" fontId="40" fillId="0" borderId="20" xfId="0" applyNumberFormat="1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left" vertical="center" wrapText="1"/>
    </xf>
    <xf numFmtId="3" fontId="49" fillId="0" borderId="60" xfId="0" applyNumberFormat="1" applyFont="1" applyBorder="1" applyAlignment="1">
      <alignment horizontal="center" vertical="center" wrapText="1"/>
    </xf>
    <xf numFmtId="3" fontId="49" fillId="0" borderId="92" xfId="0" applyNumberFormat="1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left" vertical="center" wrapText="1"/>
    </xf>
    <xf numFmtId="3" fontId="49" fillId="0" borderId="62" xfId="0" applyNumberFormat="1" applyFont="1" applyBorder="1" applyAlignment="1">
      <alignment horizontal="right" vertical="center" wrapText="1"/>
    </xf>
    <xf numFmtId="3" fontId="49" fillId="0" borderId="62" xfId="0" applyNumberFormat="1" applyFont="1" applyBorder="1" applyAlignment="1">
      <alignment horizontal="center" vertical="center" wrapText="1"/>
    </xf>
    <xf numFmtId="3" fontId="49" fillId="0" borderId="63" xfId="0" applyNumberFormat="1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9" fillId="0" borderId="63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3" fontId="49" fillId="0" borderId="65" xfId="0" applyNumberFormat="1" applyFont="1" applyBorder="1" applyAlignment="1">
      <alignment horizontal="right" vertical="center" wrapText="1"/>
    </xf>
    <xf numFmtId="3" fontId="49" fillId="0" borderId="65" xfId="0" applyNumberFormat="1" applyFont="1" applyBorder="1" applyAlignment="1">
      <alignment horizontal="center" vertical="center" wrapText="1"/>
    </xf>
    <xf numFmtId="3" fontId="49" fillId="0" borderId="66" xfId="0" applyNumberFormat="1" applyFont="1" applyBorder="1" applyAlignment="1">
      <alignment horizontal="center" vertical="center" wrapText="1"/>
    </xf>
    <xf numFmtId="3" fontId="49" fillId="0" borderId="60" xfId="0" applyNumberFormat="1" applyFont="1" applyBorder="1" applyAlignment="1">
      <alignment horizontal="right" vertical="center" wrapText="1"/>
    </xf>
    <xf numFmtId="3" fontId="49" fillId="0" borderId="92" xfId="0" applyNumberFormat="1" applyFont="1" applyBorder="1" applyAlignment="1">
      <alignment horizontal="left" vertical="center" wrapText="1"/>
    </xf>
    <xf numFmtId="3" fontId="49" fillId="0" borderId="63" xfId="0" applyNumberFormat="1" applyFont="1" applyBorder="1" applyAlignment="1">
      <alignment horizontal="left" vertical="center" wrapText="1"/>
    </xf>
    <xf numFmtId="3" fontId="49" fillId="0" borderId="66" xfId="0" applyNumberFormat="1" applyFont="1" applyBorder="1" applyAlignment="1">
      <alignment horizontal="left" vertical="center" wrapText="1"/>
    </xf>
    <xf numFmtId="0" fontId="39" fillId="2" borderId="70" xfId="0" applyFont="1" applyFill="1" applyBorder="1" applyAlignment="1">
      <alignment horizontal="center" vertical="center"/>
    </xf>
    <xf numFmtId="0" fontId="39" fillId="2" borderId="71" xfId="0" applyFont="1" applyFill="1" applyBorder="1" applyAlignment="1">
      <alignment horizontal="center" vertical="center"/>
    </xf>
    <xf numFmtId="0" fontId="45" fillId="3" borderId="95" xfId="0" applyFont="1" applyFill="1" applyBorder="1" applyAlignment="1">
      <alignment horizontal="center" vertical="center" wrapText="1"/>
    </xf>
    <xf numFmtId="0" fontId="45" fillId="3" borderId="96" xfId="0" applyFont="1" applyFill="1" applyBorder="1" applyAlignment="1">
      <alignment horizontal="center" vertical="center" wrapText="1"/>
    </xf>
    <xf numFmtId="0" fontId="46" fillId="3" borderId="4" xfId="45" applyFont="1" applyFill="1" applyBorder="1" applyAlignment="1">
      <alignment horizontal="center" vertical="center"/>
    </xf>
    <xf numFmtId="0" fontId="47" fillId="3" borderId="53" xfId="0" applyFont="1" applyFill="1" applyBorder="1" applyAlignment="1">
      <alignment horizontal="center" vertical="center"/>
    </xf>
    <xf numFmtId="3" fontId="47" fillId="3" borderId="14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178" fontId="40" fillId="3" borderId="67" xfId="0" applyNumberFormat="1" applyFont="1" applyFill="1" applyBorder="1" applyAlignment="1">
      <alignment horizontal="center" vertical="center"/>
    </xf>
    <xf numFmtId="176" fontId="43" fillId="3" borderId="47" xfId="1" applyNumberFormat="1" applyFont="1" applyFill="1" applyBorder="1" applyAlignment="1">
      <alignment horizontal="center" vertical="center"/>
    </xf>
    <xf numFmtId="10" fontId="43" fillId="3" borderId="7" xfId="51" applyNumberFormat="1" applyFont="1" applyFill="1" applyBorder="1" applyAlignment="1">
      <alignment horizontal="center" vertical="center"/>
    </xf>
    <xf numFmtId="176" fontId="40" fillId="3" borderId="7" xfId="0" applyNumberFormat="1" applyFont="1" applyFill="1" applyBorder="1" applyAlignment="1">
      <alignment horizontal="center" vertical="center"/>
    </xf>
    <xf numFmtId="10" fontId="43" fillId="3" borderId="67" xfId="51" applyNumberFormat="1" applyFont="1" applyFill="1" applyBorder="1" applyAlignment="1">
      <alignment horizontal="center" vertical="center"/>
    </xf>
    <xf numFmtId="178" fontId="40" fillId="3" borderId="19" xfId="0" applyNumberFormat="1" applyFont="1" applyFill="1" applyBorder="1" applyAlignment="1">
      <alignment horizontal="center" vertical="center"/>
    </xf>
    <xf numFmtId="176" fontId="43" fillId="3" borderId="76" xfId="1" applyNumberFormat="1" applyFont="1" applyFill="1" applyBorder="1" applyAlignment="1">
      <alignment horizontal="center" vertical="center"/>
    </xf>
    <xf numFmtId="10" fontId="43" fillId="3" borderId="4" xfId="51" applyNumberFormat="1" applyFont="1" applyFill="1" applyBorder="1" applyAlignment="1">
      <alignment horizontal="center" vertical="center"/>
    </xf>
    <xf numFmtId="10" fontId="43" fillId="3" borderId="19" xfId="51" applyNumberFormat="1" applyFont="1" applyFill="1" applyBorder="1" applyAlignment="1">
      <alignment horizontal="center" vertical="center"/>
    </xf>
    <xf numFmtId="178" fontId="40" fillId="3" borderId="20" xfId="0" applyNumberFormat="1" applyFont="1" applyFill="1" applyBorder="1" applyAlignment="1">
      <alignment horizontal="center" vertical="center"/>
    </xf>
    <xf numFmtId="176" fontId="43" fillId="3" borderId="75" xfId="1" applyNumberFormat="1" applyFont="1" applyFill="1" applyBorder="1" applyAlignment="1">
      <alignment horizontal="center" vertical="center"/>
    </xf>
    <xf numFmtId="10" fontId="43" fillId="3" borderId="2" xfId="51" applyNumberFormat="1" applyFont="1" applyFill="1" applyBorder="1" applyAlignment="1">
      <alignment horizontal="center" vertical="center"/>
    </xf>
    <xf numFmtId="10" fontId="43" fillId="3" borderId="20" xfId="51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178" fontId="32" fillId="3" borderId="18" xfId="0" applyNumberFormat="1" applyFont="1" applyFill="1" applyBorder="1" applyAlignment="1">
      <alignment horizontal="center" vertical="center"/>
    </xf>
    <xf numFmtId="176" fontId="3" fillId="3" borderId="45" xfId="1" applyNumberFormat="1" applyFont="1" applyFill="1" applyBorder="1" applyAlignment="1">
      <alignment horizontal="center" vertical="center"/>
    </xf>
    <xf numFmtId="10" fontId="3" fillId="3" borderId="5" xfId="51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0" fontId="3" fillId="3" borderId="18" xfId="51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78" fontId="32" fillId="3" borderId="19" xfId="0" applyNumberFormat="1" applyFont="1" applyFill="1" applyBorder="1" applyAlignment="1">
      <alignment horizontal="center" vertical="center"/>
    </xf>
    <xf numFmtId="176" fontId="3" fillId="3" borderId="76" xfId="1" applyNumberFormat="1" applyFont="1" applyFill="1" applyBorder="1" applyAlignment="1">
      <alignment horizontal="center" vertical="center"/>
    </xf>
    <xf numFmtId="10" fontId="3" fillId="3" borderId="4" xfId="51" applyNumberFormat="1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0" fontId="3" fillId="3" borderId="19" xfId="51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176" fontId="3" fillId="3" borderId="75" xfId="1" applyNumberFormat="1" applyFont="1" applyFill="1" applyBorder="1" applyAlignment="1">
      <alignment horizontal="center" vertical="center"/>
    </xf>
    <xf numFmtId="10" fontId="3" fillId="3" borderId="2" xfId="51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0" fontId="3" fillId="3" borderId="20" xfId="5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2" fillId="3" borderId="48" xfId="0" applyFont="1" applyFill="1" applyBorder="1" applyAlignment="1">
      <alignment horizontal="center" vertical="center"/>
    </xf>
    <xf numFmtId="176" fontId="3" fillId="3" borderId="44" xfId="1" applyNumberFormat="1" applyFont="1" applyFill="1" applyBorder="1" applyAlignment="1">
      <alignment horizontal="center" vertical="center"/>
    </xf>
    <xf numFmtId="10" fontId="3" fillId="3" borderId="48" xfId="51" applyNumberFormat="1" applyFon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0" fontId="3" fillId="3" borderId="40" xfId="51" applyNumberFormat="1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176" fontId="3" fillId="3" borderId="58" xfId="1" applyNumberFormat="1" applyFont="1" applyFill="1" applyBorder="1" applyAlignment="1">
      <alignment horizontal="center" vertical="center"/>
    </xf>
    <xf numFmtId="10" fontId="3" fillId="3" borderId="42" xfId="51" applyNumberFormat="1" applyFont="1" applyFill="1" applyBorder="1" applyAlignment="1">
      <alignment horizontal="center" vertical="center"/>
    </xf>
    <xf numFmtId="10" fontId="3" fillId="3" borderId="43" xfId="51" applyNumberFormat="1" applyFont="1" applyFill="1" applyBorder="1" applyAlignment="1">
      <alignment horizontal="center" vertical="center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center" vertical="center" wrapText="1"/>
    </xf>
    <xf numFmtId="0" fontId="42" fillId="36" borderId="99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6" fillId="35" borderId="83" xfId="0" applyFont="1" applyFill="1" applyBorder="1" applyAlignment="1">
      <alignment horizontal="center" vertical="center"/>
    </xf>
    <xf numFmtId="0" fontId="26" fillId="35" borderId="84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9" fillId="3" borderId="103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CCFFCC"/>
      <color rgb="FF0000FF"/>
      <color rgb="FF00CCFF"/>
      <color rgb="FFFF00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5" workbookViewId="0">
      <selection sqref="A1:K142"/>
    </sheetView>
  </sheetViews>
  <sheetFormatPr defaultRowHeight="17"/>
  <sheetData>
    <row r="2" spans="2:11" ht="17.5" thickBot="1"/>
    <row r="3" spans="2:11" ht="17.5" thickBot="1">
      <c r="B3" s="230" t="s">
        <v>56</v>
      </c>
      <c r="C3" s="231"/>
      <c r="D3" s="231"/>
      <c r="E3" s="231"/>
      <c r="F3" s="232"/>
      <c r="G3" s="230" t="s">
        <v>57</v>
      </c>
      <c r="H3" s="231"/>
      <c r="I3" s="231"/>
      <c r="J3" s="231"/>
      <c r="K3" s="232"/>
    </row>
    <row r="4" spans="2:11">
      <c r="B4" s="87" t="s">
        <v>8</v>
      </c>
      <c r="C4" s="88" t="s">
        <v>58</v>
      </c>
      <c r="D4" s="88" t="s">
        <v>59</v>
      </c>
      <c r="E4" s="89" t="s">
        <v>60</v>
      </c>
      <c r="F4" s="90" t="s">
        <v>61</v>
      </c>
      <c r="G4" s="87" t="s">
        <v>8</v>
      </c>
      <c r="H4" s="89" t="s">
        <v>58</v>
      </c>
      <c r="I4" s="89" t="s">
        <v>59</v>
      </c>
      <c r="J4" s="89" t="s">
        <v>60</v>
      </c>
      <c r="K4" s="91" t="s">
        <v>61</v>
      </c>
    </row>
    <row r="5" spans="2:11" ht="17.5" thickBot="1">
      <c r="B5" s="156">
        <v>136</v>
      </c>
      <c r="C5" s="157">
        <v>651</v>
      </c>
      <c r="D5" s="157">
        <v>841</v>
      </c>
      <c r="E5" s="158">
        <v>1492</v>
      </c>
      <c r="F5" s="159">
        <v>1492</v>
      </c>
      <c r="G5" s="156">
        <v>151</v>
      </c>
      <c r="H5" s="160">
        <v>532</v>
      </c>
      <c r="I5" s="160">
        <v>116</v>
      </c>
      <c r="J5" s="160">
        <v>648</v>
      </c>
      <c r="K5" s="161">
        <v>648</v>
      </c>
    </row>
    <row r="6" spans="2:11" ht="17.5" thickBot="1">
      <c r="B6" s="162">
        <v>134</v>
      </c>
      <c r="C6" s="163">
        <v>906</v>
      </c>
      <c r="D6" s="164">
        <v>1087</v>
      </c>
      <c r="E6" s="165">
        <v>1994</v>
      </c>
      <c r="F6" s="166">
        <v>3486</v>
      </c>
      <c r="G6" s="162">
        <v>149</v>
      </c>
      <c r="H6" s="167">
        <v>43</v>
      </c>
      <c r="I6" s="167">
        <v>7</v>
      </c>
      <c r="J6" s="167">
        <v>50</v>
      </c>
      <c r="K6" s="168">
        <v>698</v>
      </c>
    </row>
    <row r="7" spans="2:11" ht="17.5" thickBot="1">
      <c r="B7" s="162">
        <v>133</v>
      </c>
      <c r="C7" s="163">
        <v>815</v>
      </c>
      <c r="D7" s="164">
        <v>1014</v>
      </c>
      <c r="E7" s="165">
        <v>1833</v>
      </c>
      <c r="F7" s="166">
        <v>5319</v>
      </c>
      <c r="G7" s="162">
        <v>148</v>
      </c>
      <c r="H7" s="167">
        <v>65</v>
      </c>
      <c r="I7" s="167">
        <v>6</v>
      </c>
      <c r="J7" s="167">
        <v>71</v>
      </c>
      <c r="K7" s="168">
        <v>769</v>
      </c>
    </row>
    <row r="8" spans="2:11" ht="17.5" thickBot="1">
      <c r="B8" s="162">
        <v>132</v>
      </c>
      <c r="C8" s="164">
        <v>1395</v>
      </c>
      <c r="D8" s="164">
        <v>1570</v>
      </c>
      <c r="E8" s="165">
        <v>2968</v>
      </c>
      <c r="F8" s="166">
        <v>8287</v>
      </c>
      <c r="G8" s="162">
        <v>147</v>
      </c>
      <c r="H8" s="167">
        <v>859</v>
      </c>
      <c r="I8" s="167">
        <v>217</v>
      </c>
      <c r="J8" s="165">
        <v>1078</v>
      </c>
      <c r="K8" s="166">
        <v>1847</v>
      </c>
    </row>
    <row r="9" spans="2:11" ht="17.5" thickBot="1">
      <c r="B9" s="162">
        <v>131</v>
      </c>
      <c r="C9" s="164">
        <v>1584</v>
      </c>
      <c r="D9" s="164">
        <v>1781</v>
      </c>
      <c r="E9" s="165">
        <v>3371</v>
      </c>
      <c r="F9" s="166">
        <v>11658</v>
      </c>
      <c r="G9" s="162">
        <v>146</v>
      </c>
      <c r="H9" s="167">
        <v>72</v>
      </c>
      <c r="I9" s="167">
        <v>11</v>
      </c>
      <c r="J9" s="167">
        <v>83</v>
      </c>
      <c r="K9" s="166">
        <v>1930</v>
      </c>
    </row>
    <row r="10" spans="2:11" ht="17.5" thickBot="1">
      <c r="B10" s="162">
        <v>130</v>
      </c>
      <c r="C10" s="164">
        <v>1815</v>
      </c>
      <c r="D10" s="164">
        <v>2017</v>
      </c>
      <c r="E10" s="165">
        <v>3838</v>
      </c>
      <c r="F10" s="166">
        <v>15496</v>
      </c>
      <c r="G10" s="162">
        <v>145</v>
      </c>
      <c r="H10" s="167">
        <v>185</v>
      </c>
      <c r="I10" s="167">
        <v>46</v>
      </c>
      <c r="J10" s="167">
        <v>232</v>
      </c>
      <c r="K10" s="166">
        <v>2162</v>
      </c>
    </row>
    <row r="11" spans="2:11" ht="17.5" thickBot="1">
      <c r="B11" s="162">
        <v>129</v>
      </c>
      <c r="C11" s="164">
        <v>1900</v>
      </c>
      <c r="D11" s="164">
        <v>2101</v>
      </c>
      <c r="E11" s="165">
        <v>4010</v>
      </c>
      <c r="F11" s="166">
        <v>19506</v>
      </c>
      <c r="G11" s="162">
        <v>144</v>
      </c>
      <c r="H11" s="165">
        <v>1200</v>
      </c>
      <c r="I11" s="167">
        <v>460</v>
      </c>
      <c r="J11" s="165">
        <v>1664</v>
      </c>
      <c r="K11" s="166">
        <v>3826</v>
      </c>
    </row>
    <row r="12" spans="2:11" ht="17.5" thickBot="1">
      <c r="B12" s="162">
        <v>128</v>
      </c>
      <c r="C12" s="164">
        <v>2083</v>
      </c>
      <c r="D12" s="164">
        <v>2287</v>
      </c>
      <c r="E12" s="165">
        <v>4376</v>
      </c>
      <c r="F12" s="166">
        <v>23882</v>
      </c>
      <c r="G12" s="162">
        <v>143</v>
      </c>
      <c r="H12" s="167">
        <v>52</v>
      </c>
      <c r="I12" s="167">
        <v>15</v>
      </c>
      <c r="J12" s="167">
        <v>67</v>
      </c>
      <c r="K12" s="166">
        <v>3893</v>
      </c>
    </row>
    <row r="13" spans="2:11" ht="17.5" thickBot="1">
      <c r="B13" s="162">
        <v>127</v>
      </c>
      <c r="C13" s="164">
        <v>2203</v>
      </c>
      <c r="D13" s="164">
        <v>2356</v>
      </c>
      <c r="E13" s="165">
        <v>4568</v>
      </c>
      <c r="F13" s="166">
        <v>28450</v>
      </c>
      <c r="G13" s="162">
        <v>142</v>
      </c>
      <c r="H13" s="167">
        <v>396</v>
      </c>
      <c r="I13" s="167">
        <v>135</v>
      </c>
      <c r="J13" s="167">
        <v>531</v>
      </c>
      <c r="K13" s="166">
        <v>4424</v>
      </c>
    </row>
    <row r="14" spans="2:11" ht="17.5" thickBot="1">
      <c r="B14" s="162">
        <v>126</v>
      </c>
      <c r="C14" s="164">
        <v>2379</v>
      </c>
      <c r="D14" s="164">
        <v>2488</v>
      </c>
      <c r="E14" s="165">
        <v>4881</v>
      </c>
      <c r="F14" s="166">
        <v>33331</v>
      </c>
      <c r="G14" s="162">
        <v>141</v>
      </c>
      <c r="H14" s="165">
        <v>1907</v>
      </c>
      <c r="I14" s="167">
        <v>764</v>
      </c>
      <c r="J14" s="165">
        <v>2676</v>
      </c>
      <c r="K14" s="166">
        <v>7100</v>
      </c>
    </row>
    <row r="15" spans="2:11" ht="17.5" thickBot="1">
      <c r="B15" s="162">
        <v>125</v>
      </c>
      <c r="C15" s="164">
        <v>2669</v>
      </c>
      <c r="D15" s="164">
        <v>2792</v>
      </c>
      <c r="E15" s="165">
        <v>5467</v>
      </c>
      <c r="F15" s="166">
        <v>38798</v>
      </c>
      <c r="G15" s="162">
        <v>140</v>
      </c>
      <c r="H15" s="167">
        <v>103</v>
      </c>
      <c r="I15" s="167">
        <v>18</v>
      </c>
      <c r="J15" s="167">
        <v>121</v>
      </c>
      <c r="K15" s="166">
        <v>7221</v>
      </c>
    </row>
    <row r="16" spans="2:11" ht="17.5" thickBot="1">
      <c r="B16" s="162">
        <v>124</v>
      </c>
      <c r="C16" s="164">
        <v>2835</v>
      </c>
      <c r="D16" s="164">
        <v>3055</v>
      </c>
      <c r="E16" s="165">
        <v>5897</v>
      </c>
      <c r="F16" s="166">
        <v>44695</v>
      </c>
      <c r="G16" s="162">
        <v>139</v>
      </c>
      <c r="H16" s="167">
        <v>373</v>
      </c>
      <c r="I16" s="167">
        <v>129</v>
      </c>
      <c r="J16" s="167">
        <v>503</v>
      </c>
      <c r="K16" s="166">
        <v>7724</v>
      </c>
    </row>
    <row r="17" spans="2:11" ht="17.5" thickBot="1">
      <c r="B17" s="162">
        <v>123</v>
      </c>
      <c r="C17" s="164">
        <v>2678</v>
      </c>
      <c r="D17" s="164">
        <v>3013</v>
      </c>
      <c r="E17" s="165">
        <v>5697</v>
      </c>
      <c r="F17" s="166">
        <v>50392</v>
      </c>
      <c r="G17" s="162">
        <v>138</v>
      </c>
      <c r="H17" s="167">
        <v>540</v>
      </c>
      <c r="I17" s="167">
        <v>237</v>
      </c>
      <c r="J17" s="167">
        <v>777</v>
      </c>
      <c r="K17" s="166">
        <v>8501</v>
      </c>
    </row>
    <row r="18" spans="2:11" ht="17.5" thickBot="1">
      <c r="B18" s="162">
        <v>122</v>
      </c>
      <c r="C18" s="164">
        <v>2867</v>
      </c>
      <c r="D18" s="164">
        <v>3229</v>
      </c>
      <c r="E18" s="165">
        <v>6109</v>
      </c>
      <c r="F18" s="166">
        <v>56501</v>
      </c>
      <c r="G18" s="162">
        <v>137</v>
      </c>
      <c r="H18" s="165">
        <v>2623</v>
      </c>
      <c r="I18" s="165">
        <v>1249</v>
      </c>
      <c r="J18" s="165">
        <v>3877</v>
      </c>
      <c r="K18" s="166">
        <v>12378</v>
      </c>
    </row>
    <row r="19" spans="2:11" ht="17.5" thickBot="1">
      <c r="B19" s="162">
        <v>121</v>
      </c>
      <c r="C19" s="164">
        <v>2997</v>
      </c>
      <c r="D19" s="164">
        <v>3353</v>
      </c>
      <c r="E19" s="165">
        <v>6359</v>
      </c>
      <c r="F19" s="166">
        <v>62860</v>
      </c>
      <c r="G19" s="162">
        <v>136</v>
      </c>
      <c r="H19" s="167">
        <v>483</v>
      </c>
      <c r="I19" s="167">
        <v>194</v>
      </c>
      <c r="J19" s="167">
        <v>679</v>
      </c>
      <c r="K19" s="166">
        <v>13057</v>
      </c>
    </row>
    <row r="20" spans="2:11" ht="17.5" thickBot="1">
      <c r="B20" s="162">
        <v>120</v>
      </c>
      <c r="C20" s="164">
        <v>2839</v>
      </c>
      <c r="D20" s="164">
        <v>3083</v>
      </c>
      <c r="E20" s="165">
        <v>5938</v>
      </c>
      <c r="F20" s="166">
        <v>68798</v>
      </c>
      <c r="G20" s="162">
        <v>135</v>
      </c>
      <c r="H20" s="165">
        <v>1148</v>
      </c>
      <c r="I20" s="167">
        <v>575</v>
      </c>
      <c r="J20" s="165">
        <v>1724</v>
      </c>
      <c r="K20" s="166">
        <v>14781</v>
      </c>
    </row>
    <row r="21" spans="2:11" ht="17.5" thickBot="1">
      <c r="B21" s="162">
        <v>119</v>
      </c>
      <c r="C21" s="164">
        <v>3184</v>
      </c>
      <c r="D21" s="164">
        <v>3472</v>
      </c>
      <c r="E21" s="165">
        <v>6665</v>
      </c>
      <c r="F21" s="166">
        <v>75463</v>
      </c>
      <c r="G21" s="162">
        <v>134</v>
      </c>
      <c r="H21" s="165">
        <v>3511</v>
      </c>
      <c r="I21" s="165">
        <v>1762</v>
      </c>
      <c r="J21" s="165">
        <v>5287</v>
      </c>
      <c r="K21" s="166">
        <v>20068</v>
      </c>
    </row>
    <row r="22" spans="2:11" ht="17.5" thickBot="1">
      <c r="B22" s="162">
        <v>118</v>
      </c>
      <c r="C22" s="164">
        <v>3066</v>
      </c>
      <c r="D22" s="164">
        <v>3417</v>
      </c>
      <c r="E22" s="165">
        <v>6491</v>
      </c>
      <c r="F22" s="166">
        <v>81954</v>
      </c>
      <c r="G22" s="162">
        <v>133</v>
      </c>
      <c r="H22" s="167">
        <v>402</v>
      </c>
      <c r="I22" s="167">
        <v>243</v>
      </c>
      <c r="J22" s="167">
        <v>646</v>
      </c>
      <c r="K22" s="166">
        <v>20714</v>
      </c>
    </row>
    <row r="23" spans="2:11" ht="17.5" thickBot="1">
      <c r="B23" s="162">
        <v>117</v>
      </c>
      <c r="C23" s="164">
        <v>3651</v>
      </c>
      <c r="D23" s="164">
        <v>3947</v>
      </c>
      <c r="E23" s="165">
        <v>7611</v>
      </c>
      <c r="F23" s="166">
        <v>89565</v>
      </c>
      <c r="G23" s="162">
        <v>132</v>
      </c>
      <c r="H23" s="167">
        <v>792</v>
      </c>
      <c r="I23" s="167">
        <v>388</v>
      </c>
      <c r="J23" s="165">
        <v>1180</v>
      </c>
      <c r="K23" s="166">
        <v>21894</v>
      </c>
    </row>
    <row r="24" spans="2:11" ht="17.5" thickBot="1">
      <c r="B24" s="162">
        <v>116</v>
      </c>
      <c r="C24" s="164">
        <v>3035</v>
      </c>
      <c r="D24" s="164">
        <v>3409</v>
      </c>
      <c r="E24" s="165">
        <v>6451</v>
      </c>
      <c r="F24" s="166">
        <v>96016</v>
      </c>
      <c r="G24" s="162">
        <v>131</v>
      </c>
      <c r="H24" s="165">
        <v>3459</v>
      </c>
      <c r="I24" s="165">
        <v>2021</v>
      </c>
      <c r="J24" s="165">
        <v>5485</v>
      </c>
      <c r="K24" s="166">
        <v>27379</v>
      </c>
    </row>
    <row r="25" spans="2:11" ht="17.5" thickBot="1">
      <c r="B25" s="162">
        <v>115</v>
      </c>
      <c r="C25" s="164">
        <v>3355</v>
      </c>
      <c r="D25" s="164">
        <v>3652</v>
      </c>
      <c r="E25" s="165">
        <v>7019</v>
      </c>
      <c r="F25" s="166">
        <v>103035</v>
      </c>
      <c r="G25" s="162">
        <v>130</v>
      </c>
      <c r="H25" s="165">
        <v>2372</v>
      </c>
      <c r="I25" s="165">
        <v>1261</v>
      </c>
      <c r="J25" s="165">
        <v>3639</v>
      </c>
      <c r="K25" s="166">
        <v>31018</v>
      </c>
    </row>
    <row r="26" spans="2:11" ht="17.5" thickBot="1">
      <c r="B26" s="162">
        <v>114</v>
      </c>
      <c r="C26" s="164">
        <v>3413</v>
      </c>
      <c r="D26" s="164">
        <v>3988</v>
      </c>
      <c r="E26" s="165">
        <v>7417</v>
      </c>
      <c r="F26" s="166">
        <v>110452</v>
      </c>
      <c r="G26" s="162">
        <v>129</v>
      </c>
      <c r="H26" s="165">
        <v>1268</v>
      </c>
      <c r="I26" s="167">
        <v>712</v>
      </c>
      <c r="J26" s="165">
        <v>1982</v>
      </c>
      <c r="K26" s="166">
        <v>33000</v>
      </c>
    </row>
    <row r="27" spans="2:11" ht="17.5" thickBot="1">
      <c r="B27" s="162">
        <v>113</v>
      </c>
      <c r="C27" s="164">
        <v>3477</v>
      </c>
      <c r="D27" s="164">
        <v>3808</v>
      </c>
      <c r="E27" s="165">
        <v>7301</v>
      </c>
      <c r="F27" s="166">
        <v>117753</v>
      </c>
      <c r="G27" s="162">
        <v>128</v>
      </c>
      <c r="H27" s="165">
        <v>2658</v>
      </c>
      <c r="I27" s="165">
        <v>1609</v>
      </c>
      <c r="J27" s="165">
        <v>4275</v>
      </c>
      <c r="K27" s="166">
        <v>37275</v>
      </c>
    </row>
    <row r="28" spans="2:11" ht="17.5" thickBot="1">
      <c r="B28" s="162">
        <v>112</v>
      </c>
      <c r="C28" s="164">
        <v>3306</v>
      </c>
      <c r="D28" s="164">
        <v>3959</v>
      </c>
      <c r="E28" s="165">
        <v>7279</v>
      </c>
      <c r="F28" s="166">
        <v>125032</v>
      </c>
      <c r="G28" s="162">
        <v>127</v>
      </c>
      <c r="H28" s="165">
        <v>4102</v>
      </c>
      <c r="I28" s="165">
        <v>2424</v>
      </c>
      <c r="J28" s="165">
        <v>6538</v>
      </c>
      <c r="K28" s="166">
        <v>43813</v>
      </c>
    </row>
    <row r="29" spans="2:11" ht="17.5" thickBot="1">
      <c r="B29" s="162">
        <v>111</v>
      </c>
      <c r="C29" s="164">
        <v>3409</v>
      </c>
      <c r="D29" s="164">
        <v>3694</v>
      </c>
      <c r="E29" s="165">
        <v>7118</v>
      </c>
      <c r="F29" s="166">
        <v>132150</v>
      </c>
      <c r="G29" s="162">
        <v>126</v>
      </c>
      <c r="H29" s="165">
        <v>1137</v>
      </c>
      <c r="I29" s="167">
        <v>764</v>
      </c>
      <c r="J29" s="165">
        <v>1909</v>
      </c>
      <c r="K29" s="166">
        <v>45722</v>
      </c>
    </row>
    <row r="30" spans="2:11" ht="17.5" thickBot="1">
      <c r="B30" s="162">
        <v>110</v>
      </c>
      <c r="C30" s="164">
        <v>3506</v>
      </c>
      <c r="D30" s="164">
        <v>3961</v>
      </c>
      <c r="E30" s="165">
        <v>7482</v>
      </c>
      <c r="F30" s="166">
        <v>139632</v>
      </c>
      <c r="G30" s="162">
        <v>125</v>
      </c>
      <c r="H30" s="165">
        <v>4094</v>
      </c>
      <c r="I30" s="165">
        <v>2525</v>
      </c>
      <c r="J30" s="165">
        <v>6625</v>
      </c>
      <c r="K30" s="166">
        <v>52347</v>
      </c>
    </row>
    <row r="31" spans="2:11" ht="17.5" thickBot="1">
      <c r="B31" s="162">
        <v>109</v>
      </c>
      <c r="C31" s="164">
        <v>3544</v>
      </c>
      <c r="D31" s="164">
        <v>3838</v>
      </c>
      <c r="E31" s="165">
        <v>7397</v>
      </c>
      <c r="F31" s="166">
        <v>147029</v>
      </c>
      <c r="G31" s="162">
        <v>124</v>
      </c>
      <c r="H31" s="165">
        <v>3432</v>
      </c>
      <c r="I31" s="165">
        <v>2269</v>
      </c>
      <c r="J31" s="165">
        <v>5708</v>
      </c>
      <c r="K31" s="166">
        <v>58055</v>
      </c>
    </row>
    <row r="32" spans="2:11" ht="17.5" thickBot="1">
      <c r="B32" s="162">
        <v>108</v>
      </c>
      <c r="C32" s="164">
        <v>3590</v>
      </c>
      <c r="D32" s="164">
        <v>3913</v>
      </c>
      <c r="E32" s="165">
        <v>7518</v>
      </c>
      <c r="F32" s="166">
        <v>154547</v>
      </c>
      <c r="G32" s="162">
        <v>123</v>
      </c>
      <c r="H32" s="165">
        <v>1246</v>
      </c>
      <c r="I32" s="167">
        <v>963</v>
      </c>
      <c r="J32" s="165">
        <v>2212</v>
      </c>
      <c r="K32" s="166">
        <v>60267</v>
      </c>
    </row>
    <row r="33" spans="2:11" ht="17.5" thickBot="1">
      <c r="B33" s="162">
        <v>107</v>
      </c>
      <c r="C33" s="164">
        <v>3257</v>
      </c>
      <c r="D33" s="164">
        <v>3676</v>
      </c>
      <c r="E33" s="165">
        <v>6948</v>
      </c>
      <c r="F33" s="166">
        <v>161495</v>
      </c>
      <c r="G33" s="162">
        <v>122</v>
      </c>
      <c r="H33" s="165">
        <v>2174</v>
      </c>
      <c r="I33" s="165">
        <v>1546</v>
      </c>
      <c r="J33" s="165">
        <v>3728</v>
      </c>
      <c r="K33" s="166">
        <v>63995</v>
      </c>
    </row>
    <row r="34" spans="2:11" ht="17.5" thickBot="1">
      <c r="B34" s="162">
        <v>106</v>
      </c>
      <c r="C34" s="164">
        <v>3705</v>
      </c>
      <c r="D34" s="164">
        <v>4087</v>
      </c>
      <c r="E34" s="165">
        <v>7806</v>
      </c>
      <c r="F34" s="166">
        <v>169301</v>
      </c>
      <c r="G34" s="162">
        <v>121</v>
      </c>
      <c r="H34" s="165">
        <v>3720</v>
      </c>
      <c r="I34" s="165">
        <v>2910</v>
      </c>
      <c r="J34" s="165">
        <v>6645</v>
      </c>
      <c r="K34" s="166">
        <v>70640</v>
      </c>
    </row>
    <row r="35" spans="2:11" ht="17.5" thickBot="1">
      <c r="B35" s="169">
        <v>105</v>
      </c>
      <c r="C35" s="170">
        <v>3310</v>
      </c>
      <c r="D35" s="170">
        <v>3690</v>
      </c>
      <c r="E35" s="171">
        <v>7019</v>
      </c>
      <c r="F35" s="172">
        <v>176320</v>
      </c>
      <c r="G35" s="169">
        <v>120</v>
      </c>
      <c r="H35" s="171">
        <v>2927</v>
      </c>
      <c r="I35" s="171">
        <v>2072</v>
      </c>
      <c r="J35" s="171">
        <v>5009</v>
      </c>
      <c r="K35" s="172">
        <v>75649</v>
      </c>
    </row>
    <row r="36" spans="2:11" ht="17.5" thickBot="1">
      <c r="B36" s="156">
        <v>104</v>
      </c>
      <c r="C36" s="173">
        <v>3393</v>
      </c>
      <c r="D36" s="173">
        <v>3764</v>
      </c>
      <c r="E36" s="158">
        <v>7175</v>
      </c>
      <c r="F36" s="174">
        <v>183495</v>
      </c>
      <c r="G36" s="156">
        <v>119</v>
      </c>
      <c r="H36" s="158">
        <v>2814</v>
      </c>
      <c r="I36" s="158">
        <v>2284</v>
      </c>
      <c r="J36" s="158">
        <v>5104</v>
      </c>
      <c r="K36" s="174">
        <v>80753</v>
      </c>
    </row>
    <row r="37" spans="2:11" ht="17.5" thickBot="1">
      <c r="B37" s="162">
        <v>103</v>
      </c>
      <c r="C37" s="164">
        <v>3439</v>
      </c>
      <c r="D37" s="164">
        <v>3627</v>
      </c>
      <c r="E37" s="165">
        <v>7078</v>
      </c>
      <c r="F37" s="175">
        <v>190573</v>
      </c>
      <c r="G37" s="162">
        <v>118</v>
      </c>
      <c r="H37" s="165">
        <v>3656</v>
      </c>
      <c r="I37" s="165">
        <v>3084</v>
      </c>
      <c r="J37" s="165">
        <v>6750</v>
      </c>
      <c r="K37" s="175">
        <v>87503</v>
      </c>
    </row>
    <row r="38" spans="2:11" ht="17.5" thickBot="1">
      <c r="B38" s="162">
        <v>102</v>
      </c>
      <c r="C38" s="164">
        <v>3403</v>
      </c>
      <c r="D38" s="164">
        <v>3736</v>
      </c>
      <c r="E38" s="165">
        <v>7158</v>
      </c>
      <c r="F38" s="175">
        <v>197731</v>
      </c>
      <c r="G38" s="162">
        <v>117</v>
      </c>
      <c r="H38" s="165">
        <v>1895</v>
      </c>
      <c r="I38" s="165">
        <v>1410</v>
      </c>
      <c r="J38" s="165">
        <v>3311</v>
      </c>
      <c r="K38" s="175">
        <v>90814</v>
      </c>
    </row>
    <row r="39" spans="2:11" ht="17.5" thickBot="1">
      <c r="B39" s="162">
        <v>101</v>
      </c>
      <c r="C39" s="164">
        <v>3555</v>
      </c>
      <c r="D39" s="164">
        <v>3775</v>
      </c>
      <c r="E39" s="165">
        <v>7345</v>
      </c>
      <c r="F39" s="175">
        <v>205076</v>
      </c>
      <c r="G39" s="162">
        <v>116</v>
      </c>
      <c r="H39" s="165">
        <v>2320</v>
      </c>
      <c r="I39" s="165">
        <v>2043</v>
      </c>
      <c r="J39" s="165">
        <v>4370</v>
      </c>
      <c r="K39" s="175">
        <v>95184</v>
      </c>
    </row>
    <row r="40" spans="2:11" ht="17.5" thickBot="1">
      <c r="B40" s="162">
        <v>100</v>
      </c>
      <c r="C40" s="164">
        <v>3007</v>
      </c>
      <c r="D40" s="164">
        <v>3191</v>
      </c>
      <c r="E40" s="165">
        <v>6209</v>
      </c>
      <c r="F40" s="175">
        <v>211285</v>
      </c>
      <c r="G40" s="162">
        <v>115</v>
      </c>
      <c r="H40" s="165">
        <v>4542</v>
      </c>
      <c r="I40" s="165">
        <v>3852</v>
      </c>
      <c r="J40" s="165">
        <v>8416</v>
      </c>
      <c r="K40" s="175">
        <v>103600</v>
      </c>
    </row>
    <row r="41" spans="2:11" ht="17.5" thickBot="1">
      <c r="B41" s="162">
        <v>99</v>
      </c>
      <c r="C41" s="164">
        <v>3378</v>
      </c>
      <c r="D41" s="164">
        <v>3490</v>
      </c>
      <c r="E41" s="165">
        <v>6884</v>
      </c>
      <c r="F41" s="175">
        <v>218169</v>
      </c>
      <c r="G41" s="162">
        <v>114</v>
      </c>
      <c r="H41" s="165">
        <v>2108</v>
      </c>
      <c r="I41" s="165">
        <v>2044</v>
      </c>
      <c r="J41" s="165">
        <v>4159</v>
      </c>
      <c r="K41" s="175">
        <v>107759</v>
      </c>
    </row>
    <row r="42" spans="2:11" ht="17.5" thickBot="1">
      <c r="B42" s="162">
        <v>98</v>
      </c>
      <c r="C42" s="164">
        <v>2946</v>
      </c>
      <c r="D42" s="164">
        <v>3214</v>
      </c>
      <c r="E42" s="165">
        <v>6174</v>
      </c>
      <c r="F42" s="175">
        <v>224343</v>
      </c>
      <c r="G42" s="162">
        <v>113</v>
      </c>
      <c r="H42" s="165">
        <v>2515</v>
      </c>
      <c r="I42" s="165">
        <v>2453</v>
      </c>
      <c r="J42" s="165">
        <v>4981</v>
      </c>
      <c r="K42" s="175">
        <v>112740</v>
      </c>
    </row>
    <row r="43" spans="2:11" ht="17.5" thickBot="1">
      <c r="B43" s="162">
        <v>97</v>
      </c>
      <c r="C43" s="164">
        <v>3287</v>
      </c>
      <c r="D43" s="164">
        <v>3342</v>
      </c>
      <c r="E43" s="165">
        <v>6636</v>
      </c>
      <c r="F43" s="175">
        <v>230979</v>
      </c>
      <c r="G43" s="162">
        <v>112</v>
      </c>
      <c r="H43" s="165">
        <v>3110</v>
      </c>
      <c r="I43" s="165">
        <v>3218</v>
      </c>
      <c r="J43" s="165">
        <v>6342</v>
      </c>
      <c r="K43" s="175">
        <v>119082</v>
      </c>
    </row>
    <row r="44" spans="2:11" ht="17.5" thickBot="1">
      <c r="B44" s="162">
        <v>96</v>
      </c>
      <c r="C44" s="164">
        <v>2884</v>
      </c>
      <c r="D44" s="164">
        <v>3089</v>
      </c>
      <c r="E44" s="165">
        <v>5984</v>
      </c>
      <c r="F44" s="175">
        <v>236963</v>
      </c>
      <c r="G44" s="162">
        <v>111</v>
      </c>
      <c r="H44" s="165">
        <v>2203</v>
      </c>
      <c r="I44" s="165">
        <v>2321</v>
      </c>
      <c r="J44" s="165">
        <v>4530</v>
      </c>
      <c r="K44" s="175">
        <v>123612</v>
      </c>
    </row>
    <row r="45" spans="2:11" ht="17.5" thickBot="1">
      <c r="B45" s="162">
        <v>95</v>
      </c>
      <c r="C45" s="164">
        <v>3114</v>
      </c>
      <c r="D45" s="164">
        <v>3230</v>
      </c>
      <c r="E45" s="165">
        <v>6356</v>
      </c>
      <c r="F45" s="175">
        <v>243319</v>
      </c>
      <c r="G45" s="162">
        <v>110</v>
      </c>
      <c r="H45" s="165">
        <v>3683</v>
      </c>
      <c r="I45" s="165">
        <v>3462</v>
      </c>
      <c r="J45" s="165">
        <v>7157</v>
      </c>
      <c r="K45" s="175">
        <v>130769</v>
      </c>
    </row>
    <row r="46" spans="2:11" ht="17.5" thickBot="1">
      <c r="B46" s="162">
        <v>94</v>
      </c>
      <c r="C46" s="164">
        <v>2818</v>
      </c>
      <c r="D46" s="164">
        <v>2792</v>
      </c>
      <c r="E46" s="165">
        <v>5620</v>
      </c>
      <c r="F46" s="175">
        <v>248939</v>
      </c>
      <c r="G46" s="162">
        <v>109</v>
      </c>
      <c r="H46" s="165">
        <v>2661</v>
      </c>
      <c r="I46" s="165">
        <v>2741</v>
      </c>
      <c r="J46" s="165">
        <v>5414</v>
      </c>
      <c r="K46" s="175">
        <v>136183</v>
      </c>
    </row>
    <row r="47" spans="2:11" ht="17.5" thickBot="1">
      <c r="B47" s="162">
        <v>93</v>
      </c>
      <c r="C47" s="164">
        <v>2963</v>
      </c>
      <c r="D47" s="164">
        <v>2916</v>
      </c>
      <c r="E47" s="165">
        <v>5891</v>
      </c>
      <c r="F47" s="175">
        <v>254830</v>
      </c>
      <c r="G47" s="162">
        <v>108</v>
      </c>
      <c r="H47" s="165">
        <v>2329</v>
      </c>
      <c r="I47" s="165">
        <v>2625</v>
      </c>
      <c r="J47" s="165">
        <v>4962</v>
      </c>
      <c r="K47" s="175">
        <v>141145</v>
      </c>
    </row>
    <row r="48" spans="2:11" ht="17.5" thickBot="1">
      <c r="B48" s="162">
        <v>92</v>
      </c>
      <c r="C48" s="164">
        <v>2638</v>
      </c>
      <c r="D48" s="164">
        <v>2610</v>
      </c>
      <c r="E48" s="165">
        <v>5261</v>
      </c>
      <c r="F48" s="175">
        <v>260091</v>
      </c>
      <c r="G48" s="162">
        <v>107</v>
      </c>
      <c r="H48" s="165">
        <v>2576</v>
      </c>
      <c r="I48" s="165">
        <v>2789</v>
      </c>
      <c r="J48" s="165">
        <v>5374</v>
      </c>
      <c r="K48" s="175">
        <v>146519</v>
      </c>
    </row>
    <row r="49" spans="2:11" ht="17.5" thickBot="1">
      <c r="B49" s="162">
        <v>91</v>
      </c>
      <c r="C49" s="164">
        <v>2734</v>
      </c>
      <c r="D49" s="164">
        <v>2596</v>
      </c>
      <c r="E49" s="165">
        <v>5348</v>
      </c>
      <c r="F49" s="175">
        <v>265439</v>
      </c>
      <c r="G49" s="162">
        <v>106</v>
      </c>
      <c r="H49" s="165">
        <v>2986</v>
      </c>
      <c r="I49" s="165">
        <v>3330</v>
      </c>
      <c r="J49" s="165">
        <v>6322</v>
      </c>
      <c r="K49" s="175">
        <v>152841</v>
      </c>
    </row>
    <row r="50" spans="2:11" ht="17.5" thickBot="1">
      <c r="B50" s="162">
        <v>90</v>
      </c>
      <c r="C50" s="164">
        <v>2696</v>
      </c>
      <c r="D50" s="164">
        <v>2719</v>
      </c>
      <c r="E50" s="165">
        <v>5427</v>
      </c>
      <c r="F50" s="175">
        <v>270866</v>
      </c>
      <c r="G50" s="162">
        <v>105</v>
      </c>
      <c r="H50" s="165">
        <v>2712</v>
      </c>
      <c r="I50" s="165">
        <v>2924</v>
      </c>
      <c r="J50" s="165">
        <v>5650</v>
      </c>
      <c r="K50" s="175">
        <v>158491</v>
      </c>
    </row>
    <row r="51" spans="2:11" ht="17.5" thickBot="1">
      <c r="B51" s="162">
        <v>89</v>
      </c>
      <c r="C51" s="164">
        <v>2421</v>
      </c>
      <c r="D51" s="164">
        <v>2284</v>
      </c>
      <c r="E51" s="165">
        <v>4716</v>
      </c>
      <c r="F51" s="175">
        <v>275582</v>
      </c>
      <c r="G51" s="162">
        <v>104</v>
      </c>
      <c r="H51" s="165">
        <v>3100</v>
      </c>
      <c r="I51" s="165">
        <v>3268</v>
      </c>
      <c r="J51" s="165">
        <v>6383</v>
      </c>
      <c r="K51" s="175">
        <v>164874</v>
      </c>
    </row>
    <row r="52" spans="2:11" ht="17.5" thickBot="1">
      <c r="B52" s="162">
        <v>88</v>
      </c>
      <c r="C52" s="164">
        <v>2415</v>
      </c>
      <c r="D52" s="164">
        <v>2429</v>
      </c>
      <c r="E52" s="165">
        <v>4863</v>
      </c>
      <c r="F52" s="175">
        <v>280445</v>
      </c>
      <c r="G52" s="162">
        <v>103</v>
      </c>
      <c r="H52" s="165">
        <v>2469</v>
      </c>
      <c r="I52" s="165">
        <v>3045</v>
      </c>
      <c r="J52" s="165">
        <v>5522</v>
      </c>
      <c r="K52" s="175">
        <v>170396</v>
      </c>
    </row>
    <row r="53" spans="2:11" ht="17.5" thickBot="1">
      <c r="B53" s="162">
        <v>87</v>
      </c>
      <c r="C53" s="164">
        <v>2289</v>
      </c>
      <c r="D53" s="164">
        <v>2199</v>
      </c>
      <c r="E53" s="165">
        <v>4496</v>
      </c>
      <c r="F53" s="175">
        <v>284941</v>
      </c>
      <c r="G53" s="162">
        <v>102</v>
      </c>
      <c r="H53" s="165">
        <v>2054</v>
      </c>
      <c r="I53" s="165">
        <v>2327</v>
      </c>
      <c r="J53" s="165">
        <v>4397</v>
      </c>
      <c r="K53" s="175">
        <v>174793</v>
      </c>
    </row>
    <row r="54" spans="2:11" ht="17.5" thickBot="1">
      <c r="B54" s="162">
        <v>86</v>
      </c>
      <c r="C54" s="164">
        <v>2213</v>
      </c>
      <c r="D54" s="164">
        <v>2243</v>
      </c>
      <c r="E54" s="165">
        <v>4465</v>
      </c>
      <c r="F54" s="175">
        <v>289406</v>
      </c>
      <c r="G54" s="162">
        <v>101</v>
      </c>
      <c r="H54" s="165">
        <v>2894</v>
      </c>
      <c r="I54" s="165">
        <v>3528</v>
      </c>
      <c r="J54" s="165">
        <v>6435</v>
      </c>
      <c r="K54" s="175">
        <v>181228</v>
      </c>
    </row>
    <row r="55" spans="2:11" ht="17.5" thickBot="1">
      <c r="B55" s="162">
        <v>85</v>
      </c>
      <c r="C55" s="164">
        <v>2000</v>
      </c>
      <c r="D55" s="164">
        <v>1967</v>
      </c>
      <c r="E55" s="165">
        <v>3974</v>
      </c>
      <c r="F55" s="175">
        <v>293380</v>
      </c>
      <c r="G55" s="162">
        <v>100</v>
      </c>
      <c r="H55" s="165">
        <v>2617</v>
      </c>
      <c r="I55" s="165">
        <v>3039</v>
      </c>
      <c r="J55" s="165">
        <v>5672</v>
      </c>
      <c r="K55" s="175">
        <v>186900</v>
      </c>
    </row>
    <row r="56" spans="2:11" ht="17.5" thickBot="1">
      <c r="B56" s="162">
        <v>84</v>
      </c>
      <c r="C56" s="164">
        <v>2117</v>
      </c>
      <c r="D56" s="164">
        <v>1967</v>
      </c>
      <c r="E56" s="165">
        <v>4093</v>
      </c>
      <c r="F56" s="175">
        <v>297473</v>
      </c>
      <c r="G56" s="162">
        <v>99</v>
      </c>
      <c r="H56" s="165">
        <v>2873</v>
      </c>
      <c r="I56" s="165">
        <v>3300</v>
      </c>
      <c r="J56" s="165">
        <v>6183</v>
      </c>
      <c r="K56" s="175">
        <v>193083</v>
      </c>
    </row>
    <row r="57" spans="2:11" ht="17.5" thickBot="1">
      <c r="B57" s="162">
        <v>83</v>
      </c>
      <c r="C57" s="164">
        <v>2030</v>
      </c>
      <c r="D57" s="164">
        <v>1882</v>
      </c>
      <c r="E57" s="165">
        <v>3925</v>
      </c>
      <c r="F57" s="175">
        <v>301398</v>
      </c>
      <c r="G57" s="162">
        <v>98</v>
      </c>
      <c r="H57" s="165">
        <v>2360</v>
      </c>
      <c r="I57" s="165">
        <v>2976</v>
      </c>
      <c r="J57" s="165">
        <v>5347</v>
      </c>
      <c r="K57" s="175">
        <v>198430</v>
      </c>
    </row>
    <row r="58" spans="2:11" ht="17.5" thickBot="1">
      <c r="B58" s="162">
        <v>82</v>
      </c>
      <c r="C58" s="164">
        <v>1884</v>
      </c>
      <c r="D58" s="164">
        <v>1743</v>
      </c>
      <c r="E58" s="165">
        <v>3638</v>
      </c>
      <c r="F58" s="175">
        <v>305036</v>
      </c>
      <c r="G58" s="162">
        <v>97</v>
      </c>
      <c r="H58" s="165">
        <v>1937</v>
      </c>
      <c r="I58" s="165">
        <v>2398</v>
      </c>
      <c r="J58" s="165">
        <v>4347</v>
      </c>
      <c r="K58" s="175">
        <v>202777</v>
      </c>
    </row>
    <row r="59" spans="2:11" ht="17.5" thickBot="1">
      <c r="B59" s="162">
        <v>81</v>
      </c>
      <c r="C59" s="164">
        <v>1755</v>
      </c>
      <c r="D59" s="164">
        <v>1614</v>
      </c>
      <c r="E59" s="165">
        <v>3382</v>
      </c>
      <c r="F59" s="175">
        <v>308418</v>
      </c>
      <c r="G59" s="162">
        <v>96</v>
      </c>
      <c r="H59" s="165">
        <v>2404</v>
      </c>
      <c r="I59" s="165">
        <v>3002</v>
      </c>
      <c r="J59" s="165">
        <v>5416</v>
      </c>
      <c r="K59" s="175">
        <v>208193</v>
      </c>
    </row>
    <row r="60" spans="2:11" ht="17.5" thickBot="1">
      <c r="B60" s="162">
        <v>80</v>
      </c>
      <c r="C60" s="164">
        <v>1794</v>
      </c>
      <c r="D60" s="164">
        <v>1597</v>
      </c>
      <c r="E60" s="165">
        <v>3399</v>
      </c>
      <c r="F60" s="175">
        <v>311817</v>
      </c>
      <c r="G60" s="162">
        <v>95</v>
      </c>
      <c r="H60" s="165">
        <v>2423</v>
      </c>
      <c r="I60" s="165">
        <v>2790</v>
      </c>
      <c r="J60" s="165">
        <v>5224</v>
      </c>
      <c r="K60" s="175">
        <v>213417</v>
      </c>
    </row>
    <row r="61" spans="2:11" ht="17.5" thickBot="1">
      <c r="B61" s="162">
        <v>79</v>
      </c>
      <c r="C61" s="164">
        <v>1798</v>
      </c>
      <c r="D61" s="164">
        <v>1540</v>
      </c>
      <c r="E61" s="165">
        <v>3350</v>
      </c>
      <c r="F61" s="175">
        <v>315167</v>
      </c>
      <c r="G61" s="162">
        <v>94</v>
      </c>
      <c r="H61" s="165">
        <v>2659</v>
      </c>
      <c r="I61" s="165">
        <v>3077</v>
      </c>
      <c r="J61" s="165">
        <v>5744</v>
      </c>
      <c r="K61" s="175">
        <v>219161</v>
      </c>
    </row>
    <row r="62" spans="2:11" ht="17.5" thickBot="1">
      <c r="B62" s="162">
        <v>78</v>
      </c>
      <c r="C62" s="164">
        <v>1606</v>
      </c>
      <c r="D62" s="164">
        <v>1402</v>
      </c>
      <c r="E62" s="165">
        <v>3014</v>
      </c>
      <c r="F62" s="175">
        <v>318181</v>
      </c>
      <c r="G62" s="162">
        <v>93</v>
      </c>
      <c r="H62" s="165">
        <v>2105</v>
      </c>
      <c r="I62" s="165">
        <v>2613</v>
      </c>
      <c r="J62" s="165">
        <v>4727</v>
      </c>
      <c r="K62" s="175">
        <v>223888</v>
      </c>
    </row>
    <row r="63" spans="2:11" ht="17.5" thickBot="1">
      <c r="B63" s="162">
        <v>77</v>
      </c>
      <c r="C63" s="164">
        <v>1676</v>
      </c>
      <c r="D63" s="164">
        <v>1577</v>
      </c>
      <c r="E63" s="165">
        <v>3256</v>
      </c>
      <c r="F63" s="175">
        <v>321437</v>
      </c>
      <c r="G63" s="162">
        <v>92</v>
      </c>
      <c r="H63" s="165">
        <v>1906</v>
      </c>
      <c r="I63" s="165">
        <v>2541</v>
      </c>
      <c r="J63" s="165">
        <v>4458</v>
      </c>
      <c r="K63" s="175">
        <v>228346</v>
      </c>
    </row>
    <row r="64" spans="2:11" ht="17.5" thickBot="1">
      <c r="B64" s="162">
        <v>76</v>
      </c>
      <c r="C64" s="164">
        <v>1371</v>
      </c>
      <c r="D64" s="164">
        <v>1220</v>
      </c>
      <c r="E64" s="165">
        <v>2601</v>
      </c>
      <c r="F64" s="175">
        <v>324038</v>
      </c>
      <c r="G64" s="162">
        <v>91</v>
      </c>
      <c r="H64" s="165">
        <v>1837</v>
      </c>
      <c r="I64" s="165">
        <v>2427</v>
      </c>
      <c r="J64" s="165">
        <v>4273</v>
      </c>
      <c r="K64" s="175">
        <v>232619</v>
      </c>
    </row>
    <row r="65" spans="2:11" ht="17.5" thickBot="1">
      <c r="B65" s="162">
        <v>75</v>
      </c>
      <c r="C65" s="164">
        <v>1605</v>
      </c>
      <c r="D65" s="164">
        <v>1320</v>
      </c>
      <c r="E65" s="165">
        <v>2933</v>
      </c>
      <c r="F65" s="175">
        <v>326971</v>
      </c>
      <c r="G65" s="162">
        <v>90</v>
      </c>
      <c r="H65" s="165">
        <v>2091</v>
      </c>
      <c r="I65" s="165">
        <v>2714</v>
      </c>
      <c r="J65" s="165">
        <v>4816</v>
      </c>
      <c r="K65" s="175">
        <v>237435</v>
      </c>
    </row>
    <row r="66" spans="2:11" ht="17.5" thickBot="1">
      <c r="B66" s="162">
        <v>74</v>
      </c>
      <c r="C66" s="164">
        <v>1383</v>
      </c>
      <c r="D66" s="164">
        <v>1113</v>
      </c>
      <c r="E66" s="165">
        <v>2505</v>
      </c>
      <c r="F66" s="175">
        <v>329476</v>
      </c>
      <c r="G66" s="162">
        <v>89</v>
      </c>
      <c r="H66" s="165">
        <v>2248</v>
      </c>
      <c r="I66" s="165">
        <v>2739</v>
      </c>
      <c r="J66" s="165">
        <v>5004</v>
      </c>
      <c r="K66" s="175">
        <v>242439</v>
      </c>
    </row>
    <row r="67" spans="2:11" ht="17.5" thickBot="1">
      <c r="B67" s="162">
        <v>73</v>
      </c>
      <c r="C67" s="164">
        <v>1677</v>
      </c>
      <c r="D67" s="164">
        <v>1327</v>
      </c>
      <c r="E67" s="165">
        <v>3009</v>
      </c>
      <c r="F67" s="175">
        <v>332485</v>
      </c>
      <c r="G67" s="162">
        <v>88</v>
      </c>
      <c r="H67" s="165">
        <v>2160</v>
      </c>
      <c r="I67" s="165">
        <v>2788</v>
      </c>
      <c r="J67" s="165">
        <v>4957</v>
      </c>
      <c r="K67" s="175">
        <v>247396</v>
      </c>
    </row>
    <row r="68" spans="2:11" ht="17.5" thickBot="1">
      <c r="B68" s="162">
        <v>72</v>
      </c>
      <c r="C68" s="164">
        <v>1456</v>
      </c>
      <c r="D68" s="164">
        <v>1116</v>
      </c>
      <c r="E68" s="165">
        <v>2580</v>
      </c>
      <c r="F68" s="175">
        <v>335065</v>
      </c>
      <c r="G68" s="162">
        <v>87</v>
      </c>
      <c r="H68" s="165">
        <v>1804</v>
      </c>
      <c r="I68" s="165">
        <v>2249</v>
      </c>
      <c r="J68" s="165">
        <v>4065</v>
      </c>
      <c r="K68" s="175">
        <v>251461</v>
      </c>
    </row>
    <row r="69" spans="2:11" ht="17.5" thickBot="1">
      <c r="B69" s="162">
        <v>71</v>
      </c>
      <c r="C69" s="164">
        <v>1344</v>
      </c>
      <c r="D69" s="164">
        <v>1064</v>
      </c>
      <c r="E69" s="165">
        <v>2417</v>
      </c>
      <c r="F69" s="175">
        <v>337482</v>
      </c>
      <c r="G69" s="162">
        <v>86</v>
      </c>
      <c r="H69" s="165">
        <v>1883</v>
      </c>
      <c r="I69" s="165">
        <v>2594</v>
      </c>
      <c r="J69" s="165">
        <v>4494</v>
      </c>
      <c r="K69" s="175">
        <v>255955</v>
      </c>
    </row>
    <row r="70" spans="2:11" ht="17.5" thickBot="1">
      <c r="B70" s="162">
        <v>70</v>
      </c>
      <c r="C70" s="164">
        <v>1668</v>
      </c>
      <c r="D70" s="164">
        <v>1291</v>
      </c>
      <c r="E70" s="165">
        <v>2969</v>
      </c>
      <c r="F70" s="175">
        <v>340451</v>
      </c>
      <c r="G70" s="162">
        <v>85</v>
      </c>
      <c r="H70" s="165">
        <v>2587</v>
      </c>
      <c r="I70" s="165">
        <v>3030</v>
      </c>
      <c r="J70" s="165">
        <v>5625</v>
      </c>
      <c r="K70" s="175">
        <v>261580</v>
      </c>
    </row>
    <row r="71" spans="2:11" ht="17.5" thickBot="1">
      <c r="B71" s="169">
        <v>69</v>
      </c>
      <c r="C71" s="170">
        <v>1538</v>
      </c>
      <c r="D71" s="170">
        <v>1128</v>
      </c>
      <c r="E71" s="171">
        <v>2677</v>
      </c>
      <c r="F71" s="176">
        <v>343128</v>
      </c>
      <c r="G71" s="169">
        <v>84</v>
      </c>
      <c r="H71" s="171">
        <v>2652</v>
      </c>
      <c r="I71" s="171">
        <v>2925</v>
      </c>
      <c r="J71" s="171">
        <v>5596</v>
      </c>
      <c r="K71" s="176">
        <v>267176</v>
      </c>
    </row>
    <row r="72" spans="2:11" ht="17.5" thickBot="1">
      <c r="B72" s="156">
        <v>68</v>
      </c>
      <c r="C72" s="158">
        <v>1389</v>
      </c>
      <c r="D72" s="160">
        <v>969</v>
      </c>
      <c r="E72" s="158">
        <v>2365</v>
      </c>
      <c r="F72" s="174">
        <v>345493</v>
      </c>
      <c r="G72" s="156">
        <v>83</v>
      </c>
      <c r="H72" s="158">
        <v>2817</v>
      </c>
      <c r="I72" s="158">
        <v>3275</v>
      </c>
      <c r="J72" s="158">
        <v>6115</v>
      </c>
      <c r="K72" s="174">
        <v>273291</v>
      </c>
    </row>
    <row r="73" spans="2:11" ht="17.5" thickBot="1">
      <c r="B73" s="162">
        <v>67</v>
      </c>
      <c r="C73" s="165">
        <v>2056</v>
      </c>
      <c r="D73" s="165">
        <v>1263</v>
      </c>
      <c r="E73" s="165">
        <v>3330</v>
      </c>
      <c r="F73" s="175">
        <v>348823</v>
      </c>
      <c r="G73" s="162">
        <v>82</v>
      </c>
      <c r="H73" s="165">
        <v>2844</v>
      </c>
      <c r="I73" s="165">
        <v>3315</v>
      </c>
      <c r="J73" s="165">
        <v>6180</v>
      </c>
      <c r="K73" s="175">
        <v>279471</v>
      </c>
    </row>
    <row r="74" spans="2:11" ht="17.5" thickBot="1">
      <c r="B74" s="162">
        <v>66</v>
      </c>
      <c r="C74" s="165">
        <v>1757</v>
      </c>
      <c r="D74" s="165">
        <v>1125</v>
      </c>
      <c r="E74" s="165">
        <v>2892</v>
      </c>
      <c r="F74" s="175">
        <v>351715</v>
      </c>
      <c r="G74" s="162">
        <v>81</v>
      </c>
      <c r="H74" s="165">
        <v>4566</v>
      </c>
      <c r="I74" s="165">
        <v>4179</v>
      </c>
      <c r="J74" s="165">
        <v>8778</v>
      </c>
      <c r="K74" s="175">
        <v>288249</v>
      </c>
    </row>
    <row r="75" spans="2:11" ht="17.5" thickBot="1">
      <c r="B75" s="162">
        <v>65</v>
      </c>
      <c r="C75" s="165">
        <v>1572</v>
      </c>
      <c r="D75" s="167">
        <v>989</v>
      </c>
      <c r="E75" s="165">
        <v>2572</v>
      </c>
      <c r="F75" s="175">
        <v>354287</v>
      </c>
      <c r="G75" s="162">
        <v>80</v>
      </c>
      <c r="H75" s="165">
        <v>3056</v>
      </c>
      <c r="I75" s="165">
        <v>3619</v>
      </c>
      <c r="J75" s="165">
        <v>6693</v>
      </c>
      <c r="K75" s="175">
        <v>294942</v>
      </c>
    </row>
    <row r="76" spans="2:11" ht="17.5" thickBot="1">
      <c r="B76" s="162">
        <v>64</v>
      </c>
      <c r="C76" s="165">
        <v>1454</v>
      </c>
      <c r="D76" s="167">
        <v>911</v>
      </c>
      <c r="E76" s="165">
        <v>2376</v>
      </c>
      <c r="F76" s="175">
        <v>356663</v>
      </c>
      <c r="G76" s="162">
        <v>79</v>
      </c>
      <c r="H76" s="165">
        <v>8112</v>
      </c>
      <c r="I76" s="165">
        <v>7750</v>
      </c>
      <c r="J76" s="165">
        <v>15919</v>
      </c>
      <c r="K76" s="175">
        <v>310861</v>
      </c>
    </row>
    <row r="77" spans="2:11" ht="17.5" thickBot="1">
      <c r="B77" s="162">
        <v>63</v>
      </c>
      <c r="C77" s="165">
        <v>2483</v>
      </c>
      <c r="D77" s="165">
        <v>1459</v>
      </c>
      <c r="E77" s="165">
        <v>3959</v>
      </c>
      <c r="F77" s="175">
        <v>360622</v>
      </c>
      <c r="G77" s="162">
        <v>78</v>
      </c>
      <c r="H77" s="165">
        <v>4527</v>
      </c>
      <c r="I77" s="165">
        <v>5603</v>
      </c>
      <c r="J77" s="165">
        <v>10153</v>
      </c>
      <c r="K77" s="175">
        <v>321014</v>
      </c>
    </row>
    <row r="78" spans="2:11" ht="17.5" thickBot="1">
      <c r="B78" s="162">
        <v>62</v>
      </c>
      <c r="C78" s="165">
        <v>2878</v>
      </c>
      <c r="D78" s="165">
        <v>1320</v>
      </c>
      <c r="E78" s="165">
        <v>4213</v>
      </c>
      <c r="F78" s="175">
        <v>364835</v>
      </c>
      <c r="G78" s="162">
        <v>77</v>
      </c>
      <c r="H78" s="165">
        <v>2518</v>
      </c>
      <c r="I78" s="165">
        <v>3029</v>
      </c>
      <c r="J78" s="165">
        <v>5567</v>
      </c>
      <c r="K78" s="175">
        <v>326581</v>
      </c>
    </row>
    <row r="79" spans="2:11" ht="17.5" thickBot="1">
      <c r="B79" s="162">
        <v>61</v>
      </c>
      <c r="C79" s="165">
        <v>1455</v>
      </c>
      <c r="D79" s="167">
        <v>800</v>
      </c>
      <c r="E79" s="165">
        <v>2266</v>
      </c>
      <c r="F79" s="175">
        <v>367101</v>
      </c>
      <c r="G79" s="162">
        <v>76</v>
      </c>
      <c r="H79" s="165">
        <v>2756</v>
      </c>
      <c r="I79" s="165">
        <v>3288</v>
      </c>
      <c r="J79" s="165">
        <v>6061</v>
      </c>
      <c r="K79" s="175">
        <v>332642</v>
      </c>
    </row>
    <row r="80" spans="2:11" ht="17.5" thickBot="1">
      <c r="B80" s="162">
        <v>60</v>
      </c>
      <c r="C80" s="167">
        <v>948</v>
      </c>
      <c r="D80" s="167">
        <v>581</v>
      </c>
      <c r="E80" s="165">
        <v>1537</v>
      </c>
      <c r="F80" s="175">
        <v>368638</v>
      </c>
      <c r="G80" s="162">
        <v>75</v>
      </c>
      <c r="H80" s="165">
        <v>3028</v>
      </c>
      <c r="I80" s="165">
        <v>3501</v>
      </c>
      <c r="J80" s="165">
        <v>6552</v>
      </c>
      <c r="K80" s="175">
        <v>339194</v>
      </c>
    </row>
    <row r="81" spans="2:11" ht="17.5" thickBot="1">
      <c r="B81" s="162">
        <v>59</v>
      </c>
      <c r="C81" s="165">
        <v>3440</v>
      </c>
      <c r="D81" s="165">
        <v>1381</v>
      </c>
      <c r="E81" s="165">
        <v>4858</v>
      </c>
      <c r="F81" s="175">
        <v>373496</v>
      </c>
      <c r="G81" s="162">
        <v>74</v>
      </c>
      <c r="H81" s="165">
        <v>3741</v>
      </c>
      <c r="I81" s="165">
        <v>3717</v>
      </c>
      <c r="J81" s="165">
        <v>7477</v>
      </c>
      <c r="K81" s="175">
        <v>346671</v>
      </c>
    </row>
    <row r="82" spans="2:11" ht="17.5" thickBot="1">
      <c r="B82" s="162">
        <v>58</v>
      </c>
      <c r="C82" s="165">
        <v>1009</v>
      </c>
      <c r="D82" s="167">
        <v>522</v>
      </c>
      <c r="E82" s="165">
        <v>1543</v>
      </c>
      <c r="F82" s="175">
        <v>375039</v>
      </c>
      <c r="G82" s="162">
        <v>73</v>
      </c>
      <c r="H82" s="165">
        <v>2590</v>
      </c>
      <c r="I82" s="165">
        <v>3139</v>
      </c>
      <c r="J82" s="165">
        <v>5744</v>
      </c>
      <c r="K82" s="175">
        <v>352415</v>
      </c>
    </row>
    <row r="83" spans="2:11" ht="17.5" thickBot="1">
      <c r="B83" s="162">
        <v>57</v>
      </c>
      <c r="C83" s="167">
        <v>560</v>
      </c>
      <c r="D83" s="167">
        <v>282</v>
      </c>
      <c r="E83" s="167">
        <v>844</v>
      </c>
      <c r="F83" s="175">
        <v>375883</v>
      </c>
      <c r="G83" s="162">
        <v>72</v>
      </c>
      <c r="H83" s="165">
        <v>2629</v>
      </c>
      <c r="I83" s="165">
        <v>3412</v>
      </c>
      <c r="J83" s="165">
        <v>6061</v>
      </c>
      <c r="K83" s="175">
        <v>358476</v>
      </c>
    </row>
    <row r="84" spans="2:11" ht="17.5" thickBot="1">
      <c r="B84" s="162">
        <v>56</v>
      </c>
      <c r="C84" s="167">
        <v>431</v>
      </c>
      <c r="D84" s="167">
        <v>236</v>
      </c>
      <c r="E84" s="167">
        <v>671</v>
      </c>
      <c r="F84" s="175">
        <v>376554</v>
      </c>
      <c r="G84" s="162">
        <v>71</v>
      </c>
      <c r="H84" s="165">
        <v>1504</v>
      </c>
      <c r="I84" s="165">
        <v>1876</v>
      </c>
      <c r="J84" s="165">
        <v>3391</v>
      </c>
      <c r="K84" s="175">
        <v>361867</v>
      </c>
    </row>
    <row r="85" spans="2:11" ht="17.5" thickBot="1">
      <c r="B85" s="162">
        <v>55</v>
      </c>
      <c r="C85" s="167">
        <v>363</v>
      </c>
      <c r="D85" s="167">
        <v>195</v>
      </c>
      <c r="E85" s="167">
        <v>562</v>
      </c>
      <c r="F85" s="175">
        <v>377116</v>
      </c>
      <c r="G85" s="162">
        <v>70</v>
      </c>
      <c r="H85" s="165">
        <v>3760</v>
      </c>
      <c r="I85" s="165">
        <v>4630</v>
      </c>
      <c r="J85" s="165">
        <v>8410</v>
      </c>
      <c r="K85" s="175">
        <v>370277</v>
      </c>
    </row>
    <row r="86" spans="2:11" ht="17.5" thickBot="1">
      <c r="B86" s="162">
        <v>54</v>
      </c>
      <c r="C86" s="167">
        <v>231</v>
      </c>
      <c r="D86" s="167">
        <v>148</v>
      </c>
      <c r="E86" s="167">
        <v>382</v>
      </c>
      <c r="F86" s="175">
        <v>377498</v>
      </c>
      <c r="G86" s="162">
        <v>69</v>
      </c>
      <c r="H86" s="167">
        <v>831</v>
      </c>
      <c r="I86" s="167">
        <v>847</v>
      </c>
      <c r="J86" s="165">
        <v>1680</v>
      </c>
      <c r="K86" s="175">
        <v>371957</v>
      </c>
    </row>
    <row r="87" spans="2:11" ht="17.5" thickBot="1">
      <c r="B87" s="162">
        <v>53</v>
      </c>
      <c r="C87" s="167">
        <v>154</v>
      </c>
      <c r="D87" s="167">
        <v>85</v>
      </c>
      <c r="E87" s="167">
        <v>240</v>
      </c>
      <c r="F87" s="175">
        <v>377738</v>
      </c>
      <c r="G87" s="162">
        <v>68</v>
      </c>
      <c r="H87" s="167">
        <v>578</v>
      </c>
      <c r="I87" s="167">
        <v>709</v>
      </c>
      <c r="J87" s="165">
        <v>1290</v>
      </c>
      <c r="K87" s="175">
        <v>373247</v>
      </c>
    </row>
    <row r="88" spans="2:11" ht="17.5" thickBot="1">
      <c r="B88" s="162">
        <v>52</v>
      </c>
      <c r="C88" s="167">
        <v>148</v>
      </c>
      <c r="D88" s="167">
        <v>62</v>
      </c>
      <c r="E88" s="167">
        <v>212</v>
      </c>
      <c r="F88" s="175">
        <v>377950</v>
      </c>
      <c r="G88" s="162">
        <v>67</v>
      </c>
      <c r="H88" s="167">
        <v>576</v>
      </c>
      <c r="I88" s="167">
        <v>347</v>
      </c>
      <c r="J88" s="167">
        <v>926</v>
      </c>
      <c r="K88" s="175">
        <v>374173</v>
      </c>
    </row>
    <row r="89" spans="2:11" ht="17.5" thickBot="1">
      <c r="B89" s="162">
        <v>51</v>
      </c>
      <c r="C89" s="167">
        <v>97</v>
      </c>
      <c r="D89" s="167">
        <v>39</v>
      </c>
      <c r="E89" s="167">
        <v>136</v>
      </c>
      <c r="F89" s="175">
        <v>378086</v>
      </c>
      <c r="G89" s="162">
        <v>66</v>
      </c>
      <c r="H89" s="167">
        <v>275</v>
      </c>
      <c r="I89" s="167">
        <v>249</v>
      </c>
      <c r="J89" s="167">
        <v>526</v>
      </c>
      <c r="K89" s="175">
        <v>374699</v>
      </c>
    </row>
    <row r="90" spans="2:11" ht="17.5" thickBot="1">
      <c r="B90" s="162">
        <v>50</v>
      </c>
      <c r="C90" s="167">
        <v>59</v>
      </c>
      <c r="D90" s="167">
        <v>37</v>
      </c>
      <c r="E90" s="167">
        <v>97</v>
      </c>
      <c r="F90" s="175">
        <v>378183</v>
      </c>
      <c r="G90" s="162">
        <v>64</v>
      </c>
      <c r="H90" s="167">
        <v>653</v>
      </c>
      <c r="I90" s="167">
        <v>419</v>
      </c>
      <c r="J90" s="165">
        <v>1083</v>
      </c>
      <c r="K90" s="175">
        <v>375782</v>
      </c>
    </row>
    <row r="91" spans="2:11" ht="17.5" thickBot="1">
      <c r="B91" s="162">
        <v>49</v>
      </c>
      <c r="C91" s="167">
        <v>45</v>
      </c>
      <c r="D91" s="167">
        <v>15</v>
      </c>
      <c r="E91" s="167">
        <v>60</v>
      </c>
      <c r="F91" s="175">
        <v>378243</v>
      </c>
      <c r="G91" s="92"/>
      <c r="H91" s="6"/>
      <c r="I91" s="6"/>
      <c r="J91" s="6"/>
      <c r="K91" s="93"/>
    </row>
    <row r="92" spans="2:11" ht="17.5" thickBot="1">
      <c r="B92" s="162">
        <v>48</v>
      </c>
      <c r="C92" s="167">
        <v>33</v>
      </c>
      <c r="D92" s="167">
        <v>17</v>
      </c>
      <c r="E92" s="167">
        <v>52</v>
      </c>
      <c r="F92" s="175">
        <v>378295</v>
      </c>
      <c r="G92" s="92"/>
      <c r="H92" s="6"/>
      <c r="I92" s="6"/>
      <c r="J92" s="6"/>
      <c r="K92" s="93"/>
    </row>
    <row r="93" spans="2:11" ht="17.5" thickBot="1">
      <c r="B93" s="162">
        <v>47</v>
      </c>
      <c r="C93" s="167">
        <v>262</v>
      </c>
      <c r="D93" s="167">
        <v>101</v>
      </c>
      <c r="E93" s="167">
        <v>369</v>
      </c>
      <c r="F93" s="175">
        <v>378664</v>
      </c>
      <c r="G93" s="92"/>
      <c r="H93" s="6"/>
      <c r="I93" s="6"/>
      <c r="J93" s="6"/>
      <c r="K93" s="93"/>
    </row>
    <row r="94" spans="2:11" ht="17.5" thickBot="1">
      <c r="B94" s="162">
        <v>46</v>
      </c>
      <c r="C94" s="167">
        <v>32</v>
      </c>
      <c r="D94" s="167">
        <v>8</v>
      </c>
      <c r="E94" s="167">
        <v>40</v>
      </c>
      <c r="F94" s="175">
        <v>378704</v>
      </c>
      <c r="G94" s="94"/>
      <c r="H94" s="95"/>
      <c r="I94" s="95"/>
      <c r="J94" s="95"/>
      <c r="K94" s="96"/>
    </row>
    <row r="95" spans="2:11" ht="17.5" thickBot="1">
      <c r="B95" s="162">
        <v>45</v>
      </c>
      <c r="C95" s="167">
        <v>6</v>
      </c>
      <c r="D95" s="167">
        <v>3</v>
      </c>
      <c r="E95" s="167">
        <v>9</v>
      </c>
      <c r="F95" s="175">
        <v>378713</v>
      </c>
      <c r="G95" s="40"/>
      <c r="H95" s="43"/>
      <c r="I95" s="43"/>
      <c r="J95" s="43"/>
      <c r="K95" s="42"/>
    </row>
    <row r="96" spans="2:11" ht="17.5" thickBot="1">
      <c r="B96" s="162">
        <v>44</v>
      </c>
      <c r="C96" s="167">
        <v>465</v>
      </c>
      <c r="D96" s="167">
        <v>212</v>
      </c>
      <c r="E96" s="167">
        <v>683</v>
      </c>
      <c r="F96" s="175">
        <v>379396</v>
      </c>
      <c r="G96" s="40"/>
      <c r="H96" s="43"/>
      <c r="I96" s="43"/>
      <c r="J96" s="43"/>
      <c r="K96" s="42"/>
    </row>
    <row r="97" spans="2:11" ht="17.5" thickBot="1">
      <c r="B97" s="5"/>
      <c r="C97" s="10"/>
      <c r="D97" s="10"/>
      <c r="E97" s="10"/>
      <c r="F97" s="8"/>
      <c r="G97" s="40"/>
      <c r="H97" s="43"/>
      <c r="I97" s="43"/>
      <c r="J97" s="43"/>
      <c r="K97" s="42"/>
    </row>
    <row r="98" spans="2:11" ht="17.5" thickBot="1">
      <c r="B98" s="5"/>
      <c r="C98" s="10"/>
      <c r="D98" s="10"/>
      <c r="E98" s="10"/>
      <c r="F98" s="8"/>
      <c r="G98" s="40"/>
      <c r="H98" s="43"/>
      <c r="I98" s="43"/>
      <c r="J98" s="43"/>
      <c r="K98" s="42"/>
    </row>
    <row r="99" spans="2:11" ht="17.5" thickBot="1">
      <c r="B99" s="5"/>
      <c r="C99" s="10"/>
      <c r="D99" s="10"/>
      <c r="E99" s="10"/>
      <c r="F99" s="8"/>
      <c r="G99" s="40"/>
      <c r="H99" s="43"/>
      <c r="I99" s="43"/>
      <c r="J99" s="43"/>
      <c r="K99" s="42"/>
    </row>
    <row r="100" spans="2:11" ht="17.5" thickBot="1">
      <c r="B100" s="5"/>
      <c r="C100" s="10"/>
      <c r="D100" s="10"/>
      <c r="E100" s="10"/>
      <c r="F100" s="8"/>
      <c r="G100" s="38"/>
      <c r="H100" s="39"/>
      <c r="I100" s="39"/>
      <c r="J100" s="39"/>
      <c r="K100" s="39"/>
    </row>
    <row r="101" spans="2:11" ht="17.5" thickBot="1">
      <c r="B101" s="5"/>
      <c r="C101" s="10"/>
      <c r="D101" s="10"/>
      <c r="E101" s="10"/>
      <c r="F101" s="8"/>
      <c r="G101" s="40"/>
      <c r="H101" s="41"/>
      <c r="I101" s="41"/>
      <c r="J101" s="41"/>
      <c r="K101" s="41"/>
    </row>
    <row r="102" spans="2:11" ht="17.5" thickBot="1">
      <c r="B102" s="5"/>
      <c r="C102" s="10"/>
      <c r="D102" s="10"/>
      <c r="E102" s="10"/>
      <c r="F102" s="8"/>
      <c r="G102" s="40"/>
      <c r="H102" s="41"/>
      <c r="I102" s="41"/>
      <c r="J102" s="41"/>
      <c r="K102" s="41"/>
    </row>
    <row r="103" spans="2:11" ht="17.5" thickBot="1">
      <c r="B103" s="5"/>
      <c r="C103" s="10"/>
      <c r="D103" s="10"/>
      <c r="E103" s="10"/>
      <c r="F103" s="8"/>
    </row>
    <row r="104" spans="2:11" ht="17.5" thickBot="1">
      <c r="B104" s="5"/>
      <c r="C104" s="10"/>
      <c r="D104" s="10"/>
      <c r="E104" s="10"/>
      <c r="F104" s="8"/>
    </row>
    <row r="105" spans="2:11" ht="17.5" thickBot="1">
      <c r="B105" s="5"/>
      <c r="C105" s="10"/>
      <c r="D105" s="10"/>
      <c r="E105" s="10"/>
      <c r="F105" s="8"/>
    </row>
    <row r="106" spans="2:11" ht="17.5" thickBot="1">
      <c r="B106" s="5"/>
      <c r="C106" s="10"/>
      <c r="D106" s="10"/>
      <c r="E106" s="10"/>
      <c r="F106" s="8"/>
    </row>
    <row r="107" spans="2:11" ht="17.5" thickBot="1">
      <c r="B107" s="7"/>
      <c r="C107" s="12"/>
      <c r="D107" s="12"/>
      <c r="E107" s="12"/>
      <c r="F107" s="9"/>
    </row>
    <row r="108" spans="2:11" ht="17.5" thickBot="1">
      <c r="B108" s="4"/>
      <c r="C108" s="11"/>
      <c r="D108" s="11"/>
      <c r="E108" s="11"/>
      <c r="F108" s="13"/>
    </row>
    <row r="109" spans="2:11" ht="17.5" thickBot="1">
      <c r="B109" s="5"/>
      <c r="C109" s="10"/>
      <c r="D109" s="10"/>
      <c r="E109" s="10"/>
      <c r="F109" s="13"/>
    </row>
    <row r="110" spans="2:11" ht="17.5" thickBot="1">
      <c r="B110" s="5"/>
      <c r="C110" s="10"/>
      <c r="D110" s="10"/>
      <c r="E110" s="10"/>
      <c r="F110" s="13"/>
    </row>
    <row r="111" spans="2:11" ht="17.5" thickBot="1">
      <c r="B111" s="5"/>
      <c r="C111" s="10"/>
      <c r="D111" s="10"/>
      <c r="E111" s="10"/>
      <c r="F111" s="13"/>
    </row>
    <row r="112" spans="2:11" ht="17.5" thickBot="1">
      <c r="B112" s="5"/>
      <c r="C112" s="10"/>
      <c r="D112" s="10"/>
      <c r="E112" s="10"/>
      <c r="F112" s="13"/>
    </row>
    <row r="113" spans="2:6" ht="17.5" thickBot="1">
      <c r="B113" s="5"/>
      <c r="C113" s="10"/>
      <c r="D113" s="10"/>
      <c r="E113" s="10"/>
      <c r="F113" s="13"/>
    </row>
    <row r="114" spans="2:6" ht="17.5" thickBot="1">
      <c r="B114" s="5"/>
      <c r="C114" s="10"/>
      <c r="D114" s="10"/>
      <c r="E114" s="10"/>
      <c r="F114" s="13"/>
    </row>
    <row r="115" spans="2:6" ht="17.5" thickBot="1">
      <c r="B115" s="5"/>
      <c r="C115" s="10"/>
      <c r="D115" s="10"/>
      <c r="E115" s="10"/>
      <c r="F115" s="13"/>
    </row>
    <row r="116" spans="2:6" ht="17.5" thickBot="1">
      <c r="B116" s="5"/>
      <c r="C116" s="10"/>
      <c r="D116" s="10"/>
      <c r="E116" s="10"/>
      <c r="F116" s="13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topLeftCell="A12" zoomScaleNormal="100" workbookViewId="0">
      <selection activeCell="H9" sqref="H9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45"/>
    <col min="15" max="18" width="7.9140625" hidden="1" customWidth="1"/>
    <col min="19" max="19" width="8.6640625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44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14" t="s">
        <v>7</v>
      </c>
      <c r="C2" s="233" t="s">
        <v>72</v>
      </c>
      <c r="D2" s="233"/>
      <c r="E2" s="234"/>
      <c r="F2" s="2"/>
      <c r="G2" s="2"/>
      <c r="H2" s="2"/>
      <c r="I2" s="2"/>
      <c r="J2" s="2"/>
      <c r="K2" s="2"/>
      <c r="L2" s="44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15" t="s">
        <v>71</v>
      </c>
      <c r="C3" s="235" t="s">
        <v>55</v>
      </c>
      <c r="D3" s="235"/>
      <c r="E3" s="236"/>
      <c r="F3" s="2"/>
      <c r="G3" s="2"/>
      <c r="H3" s="2"/>
      <c r="I3" s="2"/>
      <c r="J3" s="2"/>
      <c r="K3" s="2"/>
      <c r="L3" s="2"/>
      <c r="M3" s="44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16"/>
      <c r="J4" s="2"/>
      <c r="K4" s="2"/>
      <c r="L4" s="2"/>
      <c r="M4" s="44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245" t="s">
        <v>24</v>
      </c>
      <c r="C5" s="246"/>
      <c r="D5" s="246"/>
      <c r="E5" s="247"/>
      <c r="F5" s="2"/>
      <c r="G5" s="258" t="s">
        <v>25</v>
      </c>
      <c r="H5" s="259"/>
      <c r="I5" s="260"/>
      <c r="J5" s="2"/>
      <c r="K5" s="2"/>
      <c r="L5" s="2"/>
      <c r="M5" s="44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248"/>
      <c r="C6" s="249"/>
      <c r="D6" s="249"/>
      <c r="E6" s="250"/>
      <c r="F6" s="2"/>
      <c r="G6" s="261"/>
      <c r="H6" s="262"/>
      <c r="I6" s="263"/>
      <c r="J6" s="2"/>
      <c r="K6" s="2"/>
      <c r="L6" s="2"/>
      <c r="M6" s="44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65" t="s">
        <v>39</v>
      </c>
      <c r="C7" s="66" t="s">
        <v>48</v>
      </c>
      <c r="D7" s="254" t="s">
        <v>38</v>
      </c>
      <c r="E7" s="255"/>
      <c r="F7" s="60"/>
      <c r="G7" s="65" t="s">
        <v>39</v>
      </c>
      <c r="H7" s="66" t="s">
        <v>40</v>
      </c>
      <c r="I7" s="67" t="s">
        <v>38</v>
      </c>
      <c r="J7" s="2"/>
      <c r="K7" s="2"/>
      <c r="L7" s="2"/>
      <c r="M7" s="44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68" t="s">
        <v>41</v>
      </c>
      <c r="C8" s="69">
        <v>76</v>
      </c>
      <c r="D8" s="256">
        <v>24</v>
      </c>
      <c r="E8" s="257"/>
      <c r="F8" s="60"/>
      <c r="G8" s="68" t="s">
        <v>41</v>
      </c>
      <c r="H8" s="69">
        <v>121</v>
      </c>
      <c r="I8" s="70">
        <v>22</v>
      </c>
      <c r="J8" s="2"/>
      <c r="K8" s="2"/>
      <c r="L8" s="2"/>
      <c r="M8" s="44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71" t="s">
        <v>42</v>
      </c>
      <c r="C9" s="72">
        <v>74</v>
      </c>
      <c r="D9" s="237">
        <v>26</v>
      </c>
      <c r="E9" s="238"/>
      <c r="F9" s="60"/>
      <c r="G9" s="71" t="s">
        <v>42</v>
      </c>
      <c r="H9" s="72">
        <v>124</v>
      </c>
      <c r="I9" s="73">
        <v>15</v>
      </c>
      <c r="J9" s="2"/>
      <c r="K9" s="2"/>
      <c r="L9" s="2"/>
      <c r="M9" s="44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251" t="s">
        <v>49</v>
      </c>
      <c r="C10" s="252"/>
      <c r="D10" s="252"/>
      <c r="E10" s="253"/>
      <c r="F10" s="60"/>
      <c r="G10" s="264" t="s">
        <v>50</v>
      </c>
      <c r="H10" s="265"/>
      <c r="I10" s="266"/>
      <c r="J10" s="2"/>
      <c r="K10" s="2"/>
      <c r="L10" s="2"/>
      <c r="M10" s="44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65" t="s">
        <v>43</v>
      </c>
      <c r="C11" s="66" t="s">
        <v>40</v>
      </c>
      <c r="D11" s="66" t="s">
        <v>44</v>
      </c>
      <c r="E11" s="67" t="s">
        <v>45</v>
      </c>
      <c r="F11" s="60"/>
      <c r="G11" s="65" t="s">
        <v>43</v>
      </c>
      <c r="H11" s="254" t="s">
        <v>51</v>
      </c>
      <c r="I11" s="255"/>
      <c r="J11" s="2"/>
      <c r="K11" s="2"/>
      <c r="L11" s="2"/>
      <c r="M11" s="44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68" t="s">
        <v>52</v>
      </c>
      <c r="C12" s="56">
        <f>ROUND($C$8*$C$21+$D$8*$C$22+$C$24,0)</f>
        <v>132</v>
      </c>
      <c r="D12" s="152">
        <f>VLOOKUP($C12, '국어 백분위 표'!$B$6:$D$117, 3, FALSE)</f>
        <v>98.206886735758943</v>
      </c>
      <c r="E12" s="57">
        <f>VLOOKUP($C12, '국어 백분위 표'!$B$6:$D$117, 2, FALSE)</f>
        <v>1</v>
      </c>
      <c r="F12" s="60"/>
      <c r="G12" s="68" t="s">
        <v>52</v>
      </c>
      <c r="H12" s="271">
        <f>IF(AND($M$36="불가능", $N$36="불가능"), "가능한 케이스 없음", IF(OR(M36="불가능", N36="불가능"), MIN(M36, N36), IF(M36=N36, M36, M36&amp;" 또는 "&amp;N36)))</f>
        <v>88</v>
      </c>
      <c r="I12" s="272"/>
      <c r="J12" s="2"/>
      <c r="K12" s="2"/>
      <c r="L12" s="2"/>
      <c r="M12" s="44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68" t="s">
        <v>53</v>
      </c>
      <c r="C13" s="56">
        <f>ROUND($C$8*$C$21+$D$8*$C$23+$C$25,0)</f>
        <v>136</v>
      </c>
      <c r="D13" s="152">
        <f>VLOOKUP($C13, '국어 백분위 표'!$B$6:$D$117, 3, FALSE)</f>
        <v>99.803371674978123</v>
      </c>
      <c r="E13" s="57">
        <f>VLOOKUP($C13, '국어 백분위 표'!$B$6:$D$117, 2, FALSE)</f>
        <v>1</v>
      </c>
      <c r="F13" s="60"/>
      <c r="G13" s="68" t="s">
        <v>53</v>
      </c>
      <c r="H13" s="269">
        <f>IF(AND(M37="불가능", N37="불가능"), "가능한 케이스 없음", IF(OR(M37="불가능", N37="불가능"), MIN(M37, N37), IF(M37=N37, M37, M37&amp;" 또는 "&amp;N37)))</f>
        <v>84</v>
      </c>
      <c r="I13" s="270"/>
      <c r="J13" s="2"/>
      <c r="K13" s="2"/>
      <c r="L13" s="2"/>
      <c r="M13" s="44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68" t="s">
        <v>54</v>
      </c>
      <c r="C14" s="56">
        <f>ROUND($C$9*$C$27+$D$9*$C$28+$C$31,0)</f>
        <v>143</v>
      </c>
      <c r="D14" s="152">
        <f>VLOOKUP($C14, '수학 백분위 표'!$B$6:$D$117, 3, FALSE)</f>
        <v>98.97294175878568</v>
      </c>
      <c r="E14" s="57">
        <f>VLOOKUP($C14, '수학 백분위 표'!$B$7:$D$118, 2, FALSE)</f>
        <v>1</v>
      </c>
      <c r="F14" s="60"/>
      <c r="G14" s="68" t="s">
        <v>54</v>
      </c>
      <c r="H14" s="269">
        <f>IF(AND(M38="불가능", N38="불가능"), "가능한 케이스 없음", IF(OR(M38="불가능", N38="불가능"), MIN(M38, N38), IF(M38=N38, M38, M38&amp;" 또는 "&amp;N38)))</f>
        <v>75</v>
      </c>
      <c r="I14" s="270"/>
      <c r="J14" s="2"/>
      <c r="K14" s="2"/>
      <c r="L14" s="2"/>
      <c r="M14" s="44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68" t="s">
        <v>46</v>
      </c>
      <c r="C15" s="56">
        <f>ROUND($C$9*$C$27+$D$9*$C$29+$C$32,0)</f>
        <v>151</v>
      </c>
      <c r="D15" s="152">
        <f>VLOOKUP($C15, '수학 백분위 표'!$B$6:$D$117, 3, FALSE)</f>
        <v>99.913779797861523</v>
      </c>
      <c r="E15" s="57">
        <f>VLOOKUP($C15, '수학 백분위 표'!$B$6:$D$118, 2, FALSE)</f>
        <v>1</v>
      </c>
      <c r="F15" s="60"/>
      <c r="G15" s="68" t="s">
        <v>46</v>
      </c>
      <c r="H15" s="269">
        <f>IF(AND(M39="불가능", N39="불가능"), "가능한 케이스 없음", IF(OR(M39="불가능", N39="불가능"), MIN(M39, N39), IF(M39=N39, M39, M39&amp;" 또는 "&amp;N39)))</f>
        <v>68</v>
      </c>
      <c r="I15" s="270"/>
      <c r="J15" s="2"/>
      <c r="K15" s="2"/>
      <c r="L15" s="2"/>
      <c r="M15" s="44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71" t="s">
        <v>47</v>
      </c>
      <c r="C16" s="58">
        <f>ROUND($C$9*$C$27+$D$9*$C$30+$C$33,0)</f>
        <v>149</v>
      </c>
      <c r="D16" s="153">
        <f>VLOOKUP($C16, '수학 백분위 표'!$B$6:$D$117, 3, FALSE)</f>
        <v>99.820906802348176</v>
      </c>
      <c r="E16" s="59">
        <f>VLOOKUP($C16, '수학 백분위 표'!$B$6:$D$118, 2, FALSE)</f>
        <v>1</v>
      </c>
      <c r="F16" s="60"/>
      <c r="G16" s="71" t="s">
        <v>47</v>
      </c>
      <c r="H16" s="267">
        <f>IF(AND(M40="불가능", N40="불가능"), "가능한 케이스 없음", IF(OR(M40="불가능", N40="불가능"), MIN(M40, N40), IF(M40=N40, M40, M40&amp;" 또는 "&amp;N40)))</f>
        <v>70</v>
      </c>
      <c r="I16" s="268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53"/>
      <c r="C17" s="53"/>
      <c r="D17" s="53"/>
      <c r="E17" s="54"/>
      <c r="F17" s="2"/>
      <c r="G17" s="54"/>
      <c r="H17" s="54"/>
      <c r="I17" s="54"/>
      <c r="J17" s="2"/>
      <c r="K17" s="2"/>
      <c r="L17" s="2"/>
      <c r="M17" s="44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44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44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44"/>
      <c r="O20">
        <v>20</v>
      </c>
      <c r="P20">
        <v>20</v>
      </c>
      <c r="Q20">
        <v>20</v>
      </c>
      <c r="R20">
        <v>20</v>
      </c>
    </row>
    <row r="21" spans="1:18" ht="21" customHeight="1">
      <c r="A21" s="2"/>
      <c r="B21" s="46" t="s">
        <v>23</v>
      </c>
      <c r="C21" s="47">
        <v>0.91700000000000004</v>
      </c>
      <c r="D21" s="1"/>
      <c r="E21" s="2"/>
      <c r="F21" s="2"/>
      <c r="G21" s="273"/>
      <c r="H21" s="273"/>
      <c r="I21" s="273"/>
      <c r="J21" s="273"/>
      <c r="K21" s="2"/>
      <c r="L21" s="2"/>
      <c r="M21" s="44"/>
      <c r="O21">
        <v>21</v>
      </c>
      <c r="P21">
        <v>21</v>
      </c>
      <c r="Q21">
        <v>21</v>
      </c>
      <c r="R21">
        <v>21</v>
      </c>
    </row>
    <row r="22" spans="1:18" ht="21" customHeight="1">
      <c r="A22" s="2"/>
      <c r="B22" s="48" t="s">
        <v>9</v>
      </c>
      <c r="C22" s="49">
        <v>0.76</v>
      </c>
      <c r="D22" s="1"/>
      <c r="E22" s="2"/>
      <c r="F22" s="2"/>
      <c r="G22" s="1"/>
      <c r="H22" s="148"/>
      <c r="I22" s="148"/>
      <c r="J22" s="148"/>
      <c r="K22" s="2"/>
      <c r="L22" s="2"/>
      <c r="M22" s="44"/>
      <c r="O22">
        <v>22</v>
      </c>
      <c r="P22">
        <v>22</v>
      </c>
      <c r="Q22">
        <v>22</v>
      </c>
      <c r="R22">
        <v>22</v>
      </c>
    </row>
    <row r="23" spans="1:18" ht="21" customHeight="1">
      <c r="A23" s="2"/>
      <c r="B23" s="48" t="s">
        <v>10</v>
      </c>
      <c r="C23" s="49">
        <v>0.79800000000000004</v>
      </c>
      <c r="D23" s="1"/>
      <c r="E23" s="2"/>
      <c r="F23" s="2"/>
      <c r="G23" s="148"/>
      <c r="H23" s="149"/>
      <c r="I23" s="149"/>
      <c r="J23" s="149"/>
      <c r="K23" s="23"/>
      <c r="L23" s="23"/>
      <c r="M23" s="44"/>
      <c r="O23">
        <v>23</v>
      </c>
      <c r="P23">
        <v>24</v>
      </c>
      <c r="Q23">
        <v>23</v>
      </c>
      <c r="R23">
        <v>23</v>
      </c>
    </row>
    <row r="24" spans="1:18" ht="21" customHeight="1">
      <c r="A24" s="2"/>
      <c r="B24" s="48" t="s">
        <v>11</v>
      </c>
      <c r="C24" s="49">
        <v>43.9</v>
      </c>
      <c r="D24" s="1"/>
      <c r="E24" s="2"/>
      <c r="F24" s="2"/>
      <c r="G24" s="148"/>
      <c r="H24" s="150"/>
      <c r="I24" s="150"/>
      <c r="J24" s="150"/>
      <c r="K24" s="23"/>
      <c r="L24" s="23"/>
      <c r="M24" s="44"/>
      <c r="O24">
        <v>24</v>
      </c>
      <c r="P24" s="31"/>
      <c r="Q24">
        <v>24</v>
      </c>
      <c r="R24">
        <v>24</v>
      </c>
    </row>
    <row r="25" spans="1:18" ht="21" customHeight="1" thickBot="1">
      <c r="A25" s="2"/>
      <c r="B25" s="50" t="s">
        <v>12</v>
      </c>
      <c r="C25" s="51">
        <v>47</v>
      </c>
      <c r="D25" s="1"/>
      <c r="E25" s="2"/>
      <c r="F25" s="2"/>
      <c r="G25" s="148"/>
      <c r="H25" s="150"/>
      <c r="I25" s="150"/>
      <c r="J25" s="150"/>
      <c r="K25" s="23"/>
      <c r="L25" s="23"/>
      <c r="M25" s="44"/>
      <c r="O25">
        <v>25</v>
      </c>
      <c r="P25" s="31"/>
      <c r="Q25">
        <v>25</v>
      </c>
      <c r="R25">
        <v>26</v>
      </c>
    </row>
    <row r="26" spans="1:18" ht="21" customHeight="1" thickBot="1">
      <c r="A26" s="2"/>
      <c r="B26" s="52"/>
      <c r="C26" s="52"/>
      <c r="D26" s="1"/>
      <c r="E26" s="2"/>
      <c r="F26" s="27"/>
      <c r="G26" s="148"/>
      <c r="H26" s="151"/>
      <c r="I26" s="151"/>
      <c r="J26" s="151"/>
      <c r="K26" s="27"/>
      <c r="L26" s="27"/>
      <c r="M26" s="44"/>
      <c r="O26">
        <v>26</v>
      </c>
      <c r="Q26">
        <v>26</v>
      </c>
    </row>
    <row r="27" spans="1:18" ht="21" customHeight="1">
      <c r="A27" s="2"/>
      <c r="B27" s="46" t="s">
        <v>27</v>
      </c>
      <c r="C27" s="47">
        <v>0.83099999999999996</v>
      </c>
      <c r="D27" s="1"/>
      <c r="E27" s="2"/>
      <c r="F27" s="27"/>
      <c r="G27" s="27"/>
      <c r="H27" s="27"/>
      <c r="I27" s="27"/>
      <c r="J27" s="27"/>
      <c r="K27" s="27"/>
      <c r="L27" s="27"/>
      <c r="M27" s="44"/>
      <c r="O27">
        <v>27</v>
      </c>
      <c r="Q27">
        <v>27</v>
      </c>
    </row>
    <row r="28" spans="1:18" ht="21" customHeight="1">
      <c r="A28" s="2"/>
      <c r="B28" s="48" t="s">
        <v>15</v>
      </c>
      <c r="C28" s="49">
        <v>0.64500000000000002</v>
      </c>
      <c r="D28" s="1"/>
      <c r="E28" s="2"/>
      <c r="F28" s="27"/>
      <c r="G28" s="273"/>
      <c r="H28" s="273"/>
      <c r="I28" s="273"/>
      <c r="J28" s="273"/>
      <c r="K28" s="273"/>
      <c r="L28" s="2"/>
      <c r="M28" s="44"/>
      <c r="O28">
        <v>28</v>
      </c>
      <c r="Q28">
        <v>28</v>
      </c>
    </row>
    <row r="29" spans="1:18" ht="21" customHeight="1">
      <c r="A29" s="2"/>
      <c r="B29" s="48" t="s">
        <v>16</v>
      </c>
      <c r="C29" s="49">
        <v>0.86</v>
      </c>
      <c r="D29" s="1"/>
      <c r="E29" s="2"/>
      <c r="F29" s="27"/>
      <c r="G29" s="1"/>
      <c r="H29" s="148"/>
      <c r="I29" s="148"/>
      <c r="J29" s="148"/>
      <c r="K29" s="148"/>
      <c r="L29" s="2"/>
      <c r="M29" s="44"/>
      <c r="O29">
        <v>29</v>
      </c>
      <c r="Q29">
        <v>29</v>
      </c>
    </row>
    <row r="30" spans="1:18" ht="21" customHeight="1">
      <c r="A30" s="2"/>
      <c r="B30" s="48" t="s">
        <v>13</v>
      </c>
      <c r="C30" s="49">
        <v>0.82399999999999995</v>
      </c>
      <c r="D30" s="1"/>
      <c r="E30" s="2"/>
      <c r="F30" s="27"/>
      <c r="G30" s="148"/>
      <c r="H30" s="149"/>
      <c r="I30" s="149"/>
      <c r="J30" s="149"/>
      <c r="K30" s="149"/>
      <c r="L30" s="2"/>
      <c r="M30" s="44"/>
      <c r="O30">
        <v>30</v>
      </c>
      <c r="Q30">
        <v>30</v>
      </c>
    </row>
    <row r="31" spans="1:18" ht="21" customHeight="1">
      <c r="A31" s="2"/>
      <c r="B31" s="48" t="s">
        <v>14</v>
      </c>
      <c r="C31" s="49">
        <v>64.400000000000006</v>
      </c>
      <c r="D31" s="1"/>
      <c r="E31" s="2"/>
      <c r="F31" s="27"/>
      <c r="G31" s="148"/>
      <c r="H31" s="150"/>
      <c r="I31" s="150"/>
      <c r="J31" s="150"/>
      <c r="K31" s="150"/>
      <c r="L31" s="2"/>
      <c r="M31" s="44"/>
      <c r="O31">
        <v>31</v>
      </c>
      <c r="Q31">
        <v>31</v>
      </c>
    </row>
    <row r="32" spans="1:18" ht="21" customHeight="1">
      <c r="A32" s="2"/>
      <c r="B32" s="48" t="s">
        <v>17</v>
      </c>
      <c r="C32" s="49">
        <v>66.900000000000006</v>
      </c>
      <c r="D32" s="1"/>
      <c r="E32" s="2"/>
      <c r="F32" s="27"/>
      <c r="G32" s="148"/>
      <c r="H32" s="150"/>
      <c r="I32" s="150"/>
      <c r="J32" s="150"/>
      <c r="K32" s="150"/>
      <c r="L32" s="2"/>
      <c r="M32" s="44"/>
      <c r="O32">
        <v>32</v>
      </c>
      <c r="Q32">
        <v>32</v>
      </c>
    </row>
    <row r="33" spans="1:17" ht="21" customHeight="1" thickBot="1">
      <c r="A33" s="2"/>
      <c r="B33" s="50" t="s">
        <v>18</v>
      </c>
      <c r="C33" s="51">
        <v>65.8</v>
      </c>
      <c r="D33" s="1"/>
      <c r="E33" s="2"/>
      <c r="F33" s="27"/>
      <c r="G33" s="148"/>
      <c r="H33" s="151"/>
      <c r="I33" s="151"/>
      <c r="J33" s="151"/>
      <c r="K33" s="151"/>
      <c r="L33" s="2"/>
      <c r="M33" s="44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27"/>
      <c r="G34" s="27"/>
      <c r="H34" s="27"/>
      <c r="I34" s="27"/>
      <c r="J34" s="27"/>
      <c r="K34" s="2"/>
      <c r="L34" s="2"/>
      <c r="M34" s="44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27"/>
      <c r="G35" s="27"/>
      <c r="H35" s="27"/>
      <c r="I35" s="27"/>
      <c r="J35" s="27"/>
      <c r="K35" s="2"/>
      <c r="L35" s="2"/>
      <c r="M35" s="44"/>
      <c r="O35">
        <v>35</v>
      </c>
      <c r="Q35">
        <v>35</v>
      </c>
    </row>
    <row r="36" spans="1:17">
      <c r="E36" s="45"/>
      <c r="F36" s="45"/>
      <c r="G36" s="36">
        <f>($H$8-0.5-$I$8*$C$22-$C$24)/$C$21</f>
        <v>65.299890948745912</v>
      </c>
      <c r="H36" s="36">
        <f>($H$8+0.499-$I$8*$C$22-$C$24)/$C$21</f>
        <v>66.389312977099237</v>
      </c>
      <c r="I36" s="37">
        <f>ROUNDUP(G36, 0)</f>
        <v>66</v>
      </c>
      <c r="J36" s="37">
        <f>ROUNDDOWN(H36, 0)</f>
        <v>66</v>
      </c>
      <c r="K36" s="36">
        <f>ROUNDUP(G36, 0)+$I$8</f>
        <v>88</v>
      </c>
      <c r="L36" s="36">
        <f>ROUNDDOWN(H36, 0)+$I$8</f>
        <v>88</v>
      </c>
      <c r="M36" s="36">
        <f>IF(OR($I36&gt;76, $J36&lt;0, AND($I36=75, $J36=75), AND($I36=1, $J36=1), $I36&gt;$J36, K36&gt;100, K36=99, K36=1, K36&lt;0, $I$8&gt;24, $I$8=23, $I$8=1, $I$8&lt;0), "불가능", K36)</f>
        <v>88</v>
      </c>
      <c r="N36" s="36">
        <f>IF(OR($I36&gt;76, $J36&lt;0, AND($I36=75, $J36=75), AND($I36=1, $J36=1), $I36&gt;$J36, L36&gt;100, L36=99, L36=1, L36&lt;0, $I$8&gt;24, $I$8=23, $I$8=1, $I$8&lt;0, H36&lt;0), "불가능", L36)</f>
        <v>88</v>
      </c>
      <c r="O36">
        <v>36</v>
      </c>
      <c r="Q36">
        <v>36</v>
      </c>
    </row>
    <row r="37" spans="1:17">
      <c r="E37" s="45"/>
      <c r="F37" s="45"/>
      <c r="G37" s="36">
        <f>($H$8-0.5-$I$8*$C$23-$C$25)/$C$21</f>
        <v>61.007633587786259</v>
      </c>
      <c r="H37" s="36">
        <f>($H$8+0.499-$I$8*$C$23-$C$25)/$C$21</f>
        <v>62.097055616139578</v>
      </c>
      <c r="I37" s="37">
        <f>ROUNDUP(G37, 0)</f>
        <v>62</v>
      </c>
      <c r="J37" s="37">
        <f>ROUNDDOWN(H37, 0)</f>
        <v>62</v>
      </c>
      <c r="K37" s="36">
        <f>ROUNDUP(G37, 0)+$I$8</f>
        <v>84</v>
      </c>
      <c r="L37" s="36">
        <f>ROUNDDOWN(H37, 0)+$I$8</f>
        <v>84</v>
      </c>
      <c r="M37" s="36">
        <f>IF(OR($I37&gt;76, $J37&lt;0, AND($I37=75, $J37=75), AND($I37=1, $J37=1), $I37&gt;$J37, K37&gt;100, K37=99, K37=1, K37&lt;0, $I$8&gt;24, $I$8=23, $I$8=1, $I$8&lt;0), "불가능", K37)</f>
        <v>84</v>
      </c>
      <c r="N37" s="36">
        <f>IF(OR($I37&gt;76, $J37&lt;0, AND($I37=75, $J37=75), AND($I37=1, $J37=1), $I37&gt;$J37, L37&gt;100, L37=99, L37=1, L37&lt;0, $I$8&gt;24, $I$8=23, $I$8=1, $I$8&lt;0, H37&lt;0), "불가능", L37)</f>
        <v>84</v>
      </c>
      <c r="O37">
        <v>37</v>
      </c>
      <c r="Q37">
        <v>37</v>
      </c>
    </row>
    <row r="38" spans="1:17">
      <c r="E38" s="45"/>
      <c r="F38" s="45"/>
      <c r="G38" s="36">
        <f>($H$9-0.5-$I$9*$C$28-$C$31)/$C$27</f>
        <v>59.476534296028881</v>
      </c>
      <c r="H38" s="36">
        <f>($H$9+0.499-$I$9*$C$28-$C$31)/$C$27</f>
        <v>60.678700361010826</v>
      </c>
      <c r="I38" s="37">
        <f>ROUNDUP(G38, 0)</f>
        <v>60</v>
      </c>
      <c r="J38" s="37">
        <f>ROUNDDOWN(H38, 0)</f>
        <v>60</v>
      </c>
      <c r="K38" s="36">
        <f>ROUNDUP(G38, 0)+$I$9</f>
        <v>75</v>
      </c>
      <c r="L38" s="36">
        <f>ROUNDDOWN(H38, 0)+$I$9</f>
        <v>75</v>
      </c>
      <c r="M38" s="36">
        <f t="shared" ref="M38:M40" si="0">IF(OR($I38&gt;74, $J38&lt;0, AND($I38=73, $J38=73), AND($I38=1, $J38=1), $I38&gt;$J38, K38&gt;100, K38=99, K38=1, K38&lt;0, $I$9&gt;26, $I$9=25, $I$9=1, $I$9&lt;0), "불가능", K38)</f>
        <v>75</v>
      </c>
      <c r="N38" s="36">
        <f>IF(OR($I38&gt;74, $J38&lt;0, AND($I38=73, $J38=73), AND($I38=1, $J38=1), $I38&gt;$J38, L38&gt;100, L38=99, L38=1, L38&lt;0, $I$9&gt;26, $I$9=25, $I$9=1, $I$9&lt;0, H38&lt;0), "불가능", L38)</f>
        <v>75</v>
      </c>
      <c r="O38">
        <v>38</v>
      </c>
      <c r="Q38">
        <v>38</v>
      </c>
    </row>
    <row r="39" spans="1:17">
      <c r="E39" s="45"/>
      <c r="F39" s="45"/>
      <c r="G39" s="36">
        <f>($H$9-0.5-$I$9*$C$29-$C$32)/$C$27</f>
        <v>52.587244283995176</v>
      </c>
      <c r="H39" s="36">
        <f>($H$9+0.499-$I$9*$C$29-$C$32)/$C$27</f>
        <v>53.789410348977121</v>
      </c>
      <c r="I39" s="37">
        <f>ROUNDUP(G39, 0)</f>
        <v>53</v>
      </c>
      <c r="J39" s="37">
        <f>ROUNDDOWN(H39, 0)</f>
        <v>53</v>
      </c>
      <c r="K39" s="36">
        <f>ROUNDUP(G39, 0)+$I$9</f>
        <v>68</v>
      </c>
      <c r="L39" s="36">
        <f>ROUNDDOWN(H39, 0)+$I$9</f>
        <v>68</v>
      </c>
      <c r="M39" s="36">
        <f t="shared" si="0"/>
        <v>68</v>
      </c>
      <c r="N39" s="36">
        <f>IF(OR($I39&gt;74, $J39&lt;0, AND($I39=73, $J39=73), AND($I39=1, $J39=1), $I39&gt;$J39, L39&gt;100, L39=99, L39=1, L39&lt;0, $I$9&gt;26, $I$9=25, $I$9=1, $I$9&lt;0, H39&lt;0), "불가능", L39)</f>
        <v>68</v>
      </c>
      <c r="O39">
        <v>39</v>
      </c>
      <c r="Q39">
        <v>39</v>
      </c>
    </row>
    <row r="40" spans="1:17">
      <c r="E40" s="45"/>
      <c r="F40" s="45"/>
      <c r="G40" s="36">
        <f>($H$9-0.5-$I$9*$C$30-$C$33)/$C$27</f>
        <v>54.560770156438032</v>
      </c>
      <c r="H40" s="36">
        <f>($H$9+0.499-$I$9*$C$30-$C$33)/$C$27</f>
        <v>55.762936221419977</v>
      </c>
      <c r="I40" s="37">
        <f>ROUNDUP(G40, 0)</f>
        <v>55</v>
      </c>
      <c r="J40" s="37">
        <f>ROUNDDOWN(H40, 0)</f>
        <v>55</v>
      </c>
      <c r="K40" s="36">
        <f>ROUNDUP(G40, 0)+$I$9</f>
        <v>70</v>
      </c>
      <c r="L40" s="36">
        <f>ROUNDDOWN(H40, 0)+$I$9</f>
        <v>70</v>
      </c>
      <c r="M40" s="36">
        <f t="shared" si="0"/>
        <v>70</v>
      </c>
      <c r="N40" s="36">
        <f>IF(OR($I40&gt;74, $J40&lt;0, AND($I40=73, $J40=73), AND($I40=1, $J40=1), $I40&gt;$J40, L40&gt;100, L40=99, L40=1, L40&lt;0, $I$9&gt;26, $I$9=25, $I$9=1, $I$9&lt;0, H40&lt;0), "불가능", L40)</f>
        <v>70</v>
      </c>
      <c r="O40">
        <v>40</v>
      </c>
      <c r="Q40">
        <v>40</v>
      </c>
    </row>
    <row r="41" spans="1:17">
      <c r="E41" s="45"/>
      <c r="F41" s="45"/>
      <c r="G41" s="45"/>
      <c r="H41" s="45"/>
      <c r="I41" s="45"/>
      <c r="J41" s="45"/>
      <c r="K41" s="45"/>
      <c r="L41" s="45"/>
      <c r="O41">
        <v>41</v>
      </c>
      <c r="Q41">
        <v>41</v>
      </c>
    </row>
    <row r="42" spans="1:17">
      <c r="E42" s="45"/>
      <c r="F42" s="45"/>
      <c r="G42" s="45"/>
      <c r="H42" s="45"/>
      <c r="I42" s="45"/>
      <c r="J42" s="45"/>
      <c r="K42" s="45"/>
      <c r="L42" s="45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39" t="s">
        <v>33</v>
      </c>
      <c r="P77" s="240"/>
      <c r="Q77" s="240"/>
      <c r="R77" s="241"/>
      <c r="S77" s="2"/>
    </row>
    <row r="78" spans="15:19">
      <c r="O78" s="17"/>
      <c r="P78" s="18" t="s">
        <v>19</v>
      </c>
      <c r="Q78" s="18" t="s">
        <v>21</v>
      </c>
      <c r="R78" s="19" t="s">
        <v>28</v>
      </c>
      <c r="S78" s="2"/>
    </row>
    <row r="79" spans="15:19">
      <c r="O79" s="20" t="s">
        <v>32</v>
      </c>
      <c r="P79" s="21">
        <v>189902</v>
      </c>
      <c r="Q79" s="21">
        <v>97048</v>
      </c>
      <c r="R79" s="22">
        <f>P79+Q79</f>
        <v>286950</v>
      </c>
      <c r="S79" s="23"/>
    </row>
    <row r="80" spans="15:19">
      <c r="O80" s="24" t="s">
        <v>29</v>
      </c>
      <c r="P80" s="25">
        <v>42.23</v>
      </c>
      <c r="Q80" s="25">
        <v>51.05</v>
      </c>
      <c r="R80" s="26">
        <f>(P80*$P$79+Q80*$Q$79)/$R$79</f>
        <v>45.212970412963926</v>
      </c>
      <c r="S80" s="23"/>
    </row>
    <row r="81" spans="15:19">
      <c r="O81" s="24" t="s">
        <v>30</v>
      </c>
      <c r="P81" s="25">
        <f>P82-P80</f>
        <v>15.800000000000004</v>
      </c>
      <c r="Q81" s="25">
        <f>Q82-Q80</f>
        <v>16.5</v>
      </c>
      <c r="R81" s="26">
        <f>(P81*$P$79+Q81*$Q$79)/$R$79</f>
        <v>16.03674368356857</v>
      </c>
      <c r="S81" s="23"/>
    </row>
    <row r="82" spans="15:19" ht="17.5" thickBot="1">
      <c r="O82" s="28" t="s">
        <v>31</v>
      </c>
      <c r="P82" s="29">
        <v>58.03</v>
      </c>
      <c r="Q82" s="29">
        <v>67.55</v>
      </c>
      <c r="R82" s="30">
        <f>(P82*$P$79+Q82*$Q$79)/$R$79</f>
        <v>61.2497140965325</v>
      </c>
      <c r="S82" s="27"/>
    </row>
    <row r="83" spans="15:19" ht="17.5" thickBot="1">
      <c r="O83" s="27"/>
      <c r="P83" s="27"/>
      <c r="Q83" s="27"/>
      <c r="R83" s="27"/>
      <c r="S83" s="27"/>
    </row>
    <row r="84" spans="15:19" ht="17.5" thickBot="1">
      <c r="O84" s="242" t="s">
        <v>34</v>
      </c>
      <c r="P84" s="243"/>
      <c r="Q84" s="243"/>
      <c r="R84" s="243"/>
      <c r="S84" s="244"/>
    </row>
    <row r="85" spans="15:19">
      <c r="O85" s="32"/>
      <c r="P85" s="33" t="s">
        <v>20</v>
      </c>
      <c r="Q85" s="33" t="s">
        <v>35</v>
      </c>
      <c r="R85" s="33" t="s">
        <v>36</v>
      </c>
      <c r="S85" s="34" t="s">
        <v>28</v>
      </c>
    </row>
    <row r="86" spans="15:19">
      <c r="O86" s="24" t="s">
        <v>32</v>
      </c>
      <c r="P86" s="21">
        <v>155934</v>
      </c>
      <c r="Q86" s="21">
        <v>117473</v>
      </c>
      <c r="R86" s="21">
        <v>12592</v>
      </c>
      <c r="S86" s="35">
        <f>P86+Q86+R86</f>
        <v>285999</v>
      </c>
    </row>
    <row r="87" spans="15:19">
      <c r="O87" s="24" t="s">
        <v>29</v>
      </c>
      <c r="P87" s="25">
        <v>19.68</v>
      </c>
      <c r="Q87" s="25">
        <v>36.46</v>
      </c>
      <c r="R87" s="25">
        <v>26.75</v>
      </c>
      <c r="S87" s="26">
        <f>(P87*$P$86+Q87*$Q$86+R87*$R$86)/$S$86</f>
        <v>26.883599942657142</v>
      </c>
    </row>
    <row r="88" spans="15:19">
      <c r="O88" s="24" t="s">
        <v>30</v>
      </c>
      <c r="P88" s="25">
        <f>P89-P87</f>
        <v>8.7600000000000016</v>
      </c>
      <c r="Q88" s="25">
        <f>Q89-Q87</f>
        <v>11.269999999999996</v>
      </c>
      <c r="R88" s="25">
        <f>R89-R87</f>
        <v>9.0600000000000023</v>
      </c>
      <c r="S88" s="26">
        <f>(P88*$P$86+Q88*$Q$86+R88*$R$86)/$S$86</f>
        <v>9.8041813782565672</v>
      </c>
    </row>
    <row r="89" spans="15:19" ht="17.5" thickBot="1">
      <c r="O89" s="28" t="s">
        <v>31</v>
      </c>
      <c r="P89" s="29">
        <v>28.44</v>
      </c>
      <c r="Q89" s="29">
        <v>47.73</v>
      </c>
      <c r="R89" s="29">
        <v>35.81</v>
      </c>
      <c r="S89" s="30">
        <f>(P89*$P$86+Q89*$Q$86+R89*$R$86)/$S$86</f>
        <v>36.687781320913707</v>
      </c>
    </row>
  </sheetData>
  <sheetProtection algorithmName="SHA-512" hashValue="1U+sudg+VVjOgHBTWwi7atU9bNva2EVCTeoTQTqjx8268B7lJfEF04IUQR/U7Gk9drqcnmAX4djVurUFAWuDFQ==" saltValue="PVW2en00BVFpLDnee+iAqA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G21:J21"/>
    <mergeCell ref="G28:K28"/>
    <mergeCell ref="H11:I11"/>
    <mergeCell ref="C2:E2"/>
    <mergeCell ref="C3:E3"/>
    <mergeCell ref="D9:E9"/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4학년도 대학수학능력시험 6월 모의평가 국어 영역의 표준점수 범위는 다음과 같습니다._x000a_[44 이상 136 이하의 범위에서 135를 제외한 정수]" xr:uid="{BF8CA3A3-B055-4E54-AF96-445AE4D45415}">
          <x14:formula1>
            <xm:f>'인원 입력 기능'!$B$5:$B$96</xm:f>
          </x14:formula1>
          <xm:sqref>H8</xm:sqref>
        </x14:dataValidation>
        <x14:dataValidation type="list" allowBlank="1" showInputMessage="1" showErrorMessage="1" errorTitle="입력할 수 없는 값입니다." error="2024학년도 대학수학능력시험 6월 모의평가 수학 영역의 표준점수 범위는 다음과 같습니다._x000a_[64 이상 151 이하의 범위에서 65, 150을 제외한 정수]" xr:uid="{62D1FBFE-A989-45CA-8B8B-BEE96865A735}">
          <x14:formula1>
            <xm:f>'인원 입력 기능'!$G$5:$G$90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Normal="100" zoomScalePageLayoutView="40" workbookViewId="0">
      <selection activeCell="B9" sqref="B9 N6:N13"/>
    </sheetView>
  </sheetViews>
  <sheetFormatPr defaultRowHeight="17"/>
  <cols>
    <col min="1" max="1" width="11.08203125" customWidth="1"/>
    <col min="2" max="2" width="14.08203125" style="64" customWidth="1"/>
    <col min="3" max="4" width="21.25" style="64" customWidth="1"/>
    <col min="5" max="8" width="14.08203125" customWidth="1"/>
    <col min="9" max="9" width="17.08203125" style="3" customWidth="1"/>
    <col min="10" max="10" width="18.08203125" style="3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60"/>
      <c r="C1" s="60"/>
      <c r="D1" s="60"/>
      <c r="E1" s="2"/>
      <c r="F1" s="2"/>
      <c r="G1" s="2"/>
      <c r="H1" s="2"/>
      <c r="I1" s="1"/>
      <c r="J1" s="1"/>
    </row>
    <row r="2" spans="1:14" ht="25" customHeight="1" thickBot="1">
      <c r="A2" s="2"/>
      <c r="B2" s="125" t="s">
        <v>65</v>
      </c>
      <c r="C2" s="274" t="s">
        <v>74</v>
      </c>
      <c r="D2" s="275"/>
      <c r="E2" s="126" t="s">
        <v>6</v>
      </c>
      <c r="F2" s="127" t="s">
        <v>37</v>
      </c>
      <c r="G2" s="128" t="s">
        <v>5</v>
      </c>
      <c r="H2" s="133">
        <f>MAX('인원 입력 기능'!F:F)</f>
        <v>379396</v>
      </c>
      <c r="I2" s="1"/>
      <c r="J2" s="1"/>
    </row>
    <row r="3" spans="1:14" ht="25" customHeight="1" thickBot="1">
      <c r="A3" s="2"/>
      <c r="B3" s="146" t="s">
        <v>71</v>
      </c>
      <c r="C3" s="276" t="s">
        <v>66</v>
      </c>
      <c r="D3" s="277"/>
      <c r="E3" s="129" t="s">
        <v>4</v>
      </c>
      <c r="F3" s="130" t="s">
        <v>22</v>
      </c>
      <c r="G3" s="131"/>
      <c r="H3" s="132"/>
      <c r="J3" s="1"/>
    </row>
    <row r="4" spans="1:14" ht="25" customHeight="1" thickBot="1">
      <c r="A4" s="2"/>
      <c r="B4" s="55"/>
      <c r="C4" s="55"/>
      <c r="D4" s="55"/>
      <c r="E4" s="1"/>
      <c r="F4" s="2"/>
      <c r="G4" s="2"/>
      <c r="H4" s="2"/>
      <c r="I4" s="1"/>
      <c r="J4" s="1"/>
    </row>
    <row r="5" spans="1:14" s="81" customFormat="1" ht="25" customHeight="1" thickBot="1">
      <c r="A5" s="79"/>
      <c r="B5" s="106" t="s">
        <v>62</v>
      </c>
      <c r="C5" s="107" t="s">
        <v>63</v>
      </c>
      <c r="D5" s="108" t="s">
        <v>64</v>
      </c>
      <c r="E5" s="109" t="s">
        <v>3</v>
      </c>
      <c r="F5" s="110" t="s">
        <v>2</v>
      </c>
      <c r="G5" s="110" t="s">
        <v>1</v>
      </c>
      <c r="H5" s="111" t="s">
        <v>0</v>
      </c>
      <c r="I5" s="278"/>
      <c r="J5" s="279"/>
      <c r="K5" s="112"/>
    </row>
    <row r="6" spans="1:14" s="81" customFormat="1" ht="25" customHeight="1" thickTop="1" thickBot="1">
      <c r="A6" s="79"/>
      <c r="B6" s="97">
        <f>'인원 입력 기능'!B5</f>
        <v>136</v>
      </c>
      <c r="C6" s="98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54">
        <f>100*(1-(0+G6)/2/$H$2)</f>
        <v>99.803371674978123</v>
      </c>
      <c r="E6" s="119">
        <f>'인원 입력 기능'!E5</f>
        <v>1492</v>
      </c>
      <c r="F6" s="120">
        <f>E6/$H$2</f>
        <v>3.9325665004375379E-3</v>
      </c>
      <c r="G6" s="121">
        <f>E6</f>
        <v>1492</v>
      </c>
      <c r="H6" s="122">
        <f>G6/$H$2</f>
        <v>3.9325665004375379E-3</v>
      </c>
      <c r="I6" s="80"/>
      <c r="J6" s="80"/>
      <c r="K6" s="113"/>
      <c r="M6" s="113">
        <v>1</v>
      </c>
      <c r="N6" s="114">
        <v>130</v>
      </c>
    </row>
    <row r="7" spans="1:14" s="81" customFormat="1" ht="25" customHeight="1" thickBot="1">
      <c r="A7" s="79"/>
      <c r="B7" s="99">
        <f>'인원 입력 기능'!B6</f>
        <v>134</v>
      </c>
      <c r="C7" s="83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00">
        <f>100*(1-(G6+G7)/2/$H$2)</f>
        <v>99.343957237292955</v>
      </c>
      <c r="E7" s="101">
        <f>'인원 입력 기능'!E6</f>
        <v>1994</v>
      </c>
      <c r="F7" s="117">
        <f t="shared" ref="F7:F70" si="2">E7/$H$2</f>
        <v>5.2557222532657174E-3</v>
      </c>
      <c r="G7" s="102">
        <f>SUM($E$6:E7)</f>
        <v>3486</v>
      </c>
      <c r="H7" s="118">
        <f t="shared" ref="H7:H70" si="3">G7/$H$2</f>
        <v>9.1882887537032554E-3</v>
      </c>
      <c r="I7" s="80"/>
      <c r="J7" s="80"/>
      <c r="K7" s="113"/>
      <c r="M7" s="113">
        <v>2</v>
      </c>
      <c r="N7" s="115">
        <v>124</v>
      </c>
    </row>
    <row r="8" spans="1:14" s="81" customFormat="1" ht="25" customHeight="1" thickBot="1">
      <c r="A8" s="79"/>
      <c r="B8" s="99">
        <f>'인원 입력 기능'!B7</f>
        <v>133</v>
      </c>
      <c r="C8" s="83">
        <f t="shared" si="1"/>
        <v>1</v>
      </c>
      <c r="D8" s="100">
        <f t="shared" ref="D8:D71" si="4">100*(1-(G7+G8)/2/$H$2)</f>
        <v>98.839602947843417</v>
      </c>
      <c r="E8" s="101">
        <f>'인원 입력 기능'!E7</f>
        <v>1833</v>
      </c>
      <c r="F8" s="117">
        <f t="shared" si="2"/>
        <v>4.8313635357252055E-3</v>
      </c>
      <c r="G8" s="102">
        <f>SUM($E$6:E8)</f>
        <v>5319</v>
      </c>
      <c r="H8" s="118">
        <f t="shared" si="3"/>
        <v>1.4019652289428459E-2</v>
      </c>
      <c r="I8" s="80"/>
      <c r="J8" s="80"/>
      <c r="K8" s="113"/>
      <c r="M8" s="113">
        <v>3</v>
      </c>
      <c r="N8" s="115">
        <v>117</v>
      </c>
    </row>
    <row r="9" spans="1:14" s="81" customFormat="1" ht="25" customHeight="1" thickBot="1">
      <c r="A9" s="79"/>
      <c r="B9" s="99">
        <f>'인원 입력 기능'!B8</f>
        <v>132</v>
      </c>
      <c r="C9" s="83">
        <f t="shared" si="1"/>
        <v>1</v>
      </c>
      <c r="D9" s="100">
        <f t="shared" si="4"/>
        <v>98.206886735758943</v>
      </c>
      <c r="E9" s="101">
        <f>'인원 입력 기능'!E8</f>
        <v>2968</v>
      </c>
      <c r="F9" s="117">
        <f t="shared" si="2"/>
        <v>7.8229607059642162E-3</v>
      </c>
      <c r="G9" s="102">
        <f>SUM($E$6:E9)</f>
        <v>8287</v>
      </c>
      <c r="H9" s="118">
        <f t="shared" si="3"/>
        <v>2.1842612995392675E-2</v>
      </c>
      <c r="I9" s="80"/>
      <c r="J9" s="80"/>
      <c r="K9" s="113"/>
      <c r="M9" s="113">
        <v>4</v>
      </c>
      <c r="N9" s="115">
        <v>108</v>
      </c>
    </row>
    <row r="10" spans="1:14" s="81" customFormat="1" ht="25" customHeight="1" thickBot="1">
      <c r="A10" s="79"/>
      <c r="B10" s="99">
        <f>'인원 입력 기능'!B9</f>
        <v>131</v>
      </c>
      <c r="C10" s="83">
        <f t="shared" si="1"/>
        <v>1</v>
      </c>
      <c r="D10" s="100">
        <f t="shared" si="4"/>
        <v>97.371479931259159</v>
      </c>
      <c r="E10" s="101">
        <f>'인원 입력 기능'!E9</f>
        <v>3371</v>
      </c>
      <c r="F10" s="117">
        <f t="shared" si="2"/>
        <v>8.8851753840314598E-3</v>
      </c>
      <c r="G10" s="102">
        <f>SUM($E$6:E10)</f>
        <v>11658</v>
      </c>
      <c r="H10" s="118">
        <f t="shared" si="3"/>
        <v>3.0727788379424137E-2</v>
      </c>
      <c r="I10" s="80"/>
      <c r="J10" s="80"/>
      <c r="K10" s="113"/>
      <c r="M10" s="113">
        <v>5</v>
      </c>
      <c r="N10" s="115">
        <v>97</v>
      </c>
    </row>
    <row r="11" spans="1:14" s="81" customFormat="1" ht="25" customHeight="1" thickBot="1">
      <c r="A11" s="79"/>
      <c r="B11" s="99">
        <f>'인원 입력 기능'!B10</f>
        <v>130</v>
      </c>
      <c r="C11" s="83">
        <f t="shared" si="1"/>
        <v>1</v>
      </c>
      <c r="D11" s="100">
        <f t="shared" si="4"/>
        <v>96.421417199970477</v>
      </c>
      <c r="E11" s="101">
        <f>'인원 입력 기능'!E10</f>
        <v>3838</v>
      </c>
      <c r="F11" s="117">
        <f t="shared" si="2"/>
        <v>1.0116079241742137E-2</v>
      </c>
      <c r="G11" s="102">
        <f>SUM($E$6:E11)</f>
        <v>15496</v>
      </c>
      <c r="H11" s="118">
        <f t="shared" si="3"/>
        <v>4.0843867621166277E-2</v>
      </c>
      <c r="I11" s="80"/>
      <c r="J11" s="80"/>
      <c r="K11" s="113"/>
      <c r="M11" s="113">
        <v>6</v>
      </c>
      <c r="N11" s="115">
        <v>85</v>
      </c>
    </row>
    <row r="12" spans="1:14" s="81" customFormat="1" ht="25" customHeight="1" thickBot="1">
      <c r="A12" s="79"/>
      <c r="B12" s="99">
        <f>'인원 입력 기능'!B11</f>
        <v>129</v>
      </c>
      <c r="C12" s="83">
        <f t="shared" si="1"/>
        <v>2</v>
      </c>
      <c r="D12" s="100">
        <f t="shared" si="4"/>
        <v>95.387141667281682</v>
      </c>
      <c r="E12" s="101">
        <f>'인원 입력 기능'!E11</f>
        <v>4010</v>
      </c>
      <c r="F12" s="117">
        <f t="shared" si="2"/>
        <v>1.0569431412033864E-2</v>
      </c>
      <c r="G12" s="102">
        <f>SUM($E$6:E12)</f>
        <v>19506</v>
      </c>
      <c r="H12" s="118">
        <f t="shared" si="3"/>
        <v>5.141329903320014E-2</v>
      </c>
      <c r="I12" s="80"/>
      <c r="J12" s="80"/>
      <c r="K12" s="113"/>
      <c r="M12" s="113">
        <v>7</v>
      </c>
      <c r="N12" s="115">
        <v>70</v>
      </c>
    </row>
    <row r="13" spans="1:14" s="81" customFormat="1" ht="25" customHeight="1" thickBot="1">
      <c r="A13" s="79"/>
      <c r="B13" s="99">
        <f>'인원 입력 기능'!B12</f>
        <v>128</v>
      </c>
      <c r="C13" s="83">
        <f t="shared" si="1"/>
        <v>2</v>
      </c>
      <c r="D13" s="100">
        <f t="shared" si="4"/>
        <v>94.28196396377399</v>
      </c>
      <c r="E13" s="101">
        <f>'인원 입력 기능'!E12</f>
        <v>4376</v>
      </c>
      <c r="F13" s="117">
        <f t="shared" si="2"/>
        <v>1.1534122658119749E-2</v>
      </c>
      <c r="G13" s="102">
        <f>SUM($E$6:E13)</f>
        <v>23882</v>
      </c>
      <c r="H13" s="118">
        <f t="shared" si="3"/>
        <v>6.2947421691319894E-2</v>
      </c>
      <c r="I13" s="80"/>
      <c r="J13" s="80"/>
      <c r="K13" s="113"/>
      <c r="M13" s="113">
        <v>8</v>
      </c>
      <c r="N13" s="115">
        <v>62</v>
      </c>
    </row>
    <row r="14" spans="1:14" s="81" customFormat="1" ht="25" customHeight="1">
      <c r="A14" s="79"/>
      <c r="B14" s="99">
        <f>'인원 입력 기능'!B13</f>
        <v>127</v>
      </c>
      <c r="C14" s="83">
        <f t="shared" si="1"/>
        <v>2</v>
      </c>
      <c r="D14" s="100">
        <f t="shared" si="4"/>
        <v>93.103248321015514</v>
      </c>
      <c r="E14" s="101">
        <f>'인원 입력 기능'!E13</f>
        <v>4568</v>
      </c>
      <c r="F14" s="117">
        <f t="shared" si="2"/>
        <v>1.2040190197050047E-2</v>
      </c>
      <c r="G14" s="102">
        <f>SUM($E$6:E14)</f>
        <v>28450</v>
      </c>
      <c r="H14" s="118">
        <f t="shared" si="3"/>
        <v>7.4987611888369929E-2</v>
      </c>
      <c r="I14" s="134"/>
      <c r="J14" s="80"/>
      <c r="K14" s="113"/>
      <c r="M14" s="113">
        <v>9</v>
      </c>
      <c r="N14" s="116"/>
    </row>
    <row r="15" spans="1:14" s="81" customFormat="1" ht="25" customHeight="1">
      <c r="A15" s="79"/>
      <c r="B15" s="99">
        <f>'인원 입력 기능'!B14</f>
        <v>126</v>
      </c>
      <c r="C15" s="83">
        <f t="shared" si="1"/>
        <v>2</v>
      </c>
      <c r="D15" s="100">
        <f t="shared" si="4"/>
        <v>91.857979525350814</v>
      </c>
      <c r="E15" s="101">
        <f>'인원 입력 기능'!E14</f>
        <v>4881</v>
      </c>
      <c r="F15" s="117">
        <f t="shared" si="2"/>
        <v>1.2865185716243713E-2</v>
      </c>
      <c r="G15" s="102">
        <f>SUM($E$6:E15)</f>
        <v>33331</v>
      </c>
      <c r="H15" s="118">
        <f t="shared" si="3"/>
        <v>8.7852797604613647E-2</v>
      </c>
      <c r="I15" s="80"/>
      <c r="J15" s="80"/>
      <c r="K15" s="113"/>
    </row>
    <row r="16" spans="1:14" s="81" customFormat="1" ht="25" customHeight="1">
      <c r="A16" s="79"/>
      <c r="B16" s="99">
        <f>'인원 입력 기능'!B15</f>
        <v>125</v>
      </c>
      <c r="C16" s="83">
        <f t="shared" si="0"/>
        <v>2</v>
      </c>
      <c r="D16" s="100">
        <f t="shared" si="4"/>
        <v>90.494232938670933</v>
      </c>
      <c r="E16" s="101">
        <f>'인원 입력 기능'!E15</f>
        <v>5467</v>
      </c>
      <c r="F16" s="117">
        <f t="shared" si="2"/>
        <v>1.4409746017353899E-2</v>
      </c>
      <c r="G16" s="102">
        <f>SUM($E$6:E16)</f>
        <v>38798</v>
      </c>
      <c r="H16" s="118">
        <f t="shared" si="3"/>
        <v>0.10226254362196754</v>
      </c>
      <c r="I16" s="80"/>
      <c r="J16" s="80"/>
      <c r="K16" s="113"/>
    </row>
    <row r="17" spans="1:11" s="81" customFormat="1" ht="25" customHeight="1">
      <c r="A17" s="79"/>
      <c r="B17" s="99">
        <f>'인원 입력 기능'!B16</f>
        <v>124</v>
      </c>
      <c r="C17" s="83">
        <f t="shared" si="0"/>
        <v>2</v>
      </c>
      <c r="D17" s="100">
        <f t="shared" si="4"/>
        <v>88.996589315649089</v>
      </c>
      <c r="E17" s="101">
        <f>'인원 입력 기능'!E16</f>
        <v>5897</v>
      </c>
      <c r="F17" s="117">
        <f t="shared" si="2"/>
        <v>1.5543126443083217E-2</v>
      </c>
      <c r="G17" s="102">
        <f>SUM($E$6:E17)</f>
        <v>44695</v>
      </c>
      <c r="H17" s="118">
        <f t="shared" si="3"/>
        <v>0.11780567006505077</v>
      </c>
      <c r="I17" s="80"/>
      <c r="J17" s="80"/>
      <c r="K17" s="113"/>
    </row>
    <row r="18" spans="1:11" s="81" customFormat="1" ht="25" customHeight="1">
      <c r="A18" s="79"/>
      <c r="B18" s="99">
        <f>'인원 입력 기능'!B17</f>
        <v>123</v>
      </c>
      <c r="C18" s="83">
        <f t="shared" si="0"/>
        <v>3</v>
      </c>
      <c r="D18" s="100">
        <f t="shared" si="4"/>
        <v>87.468634355660043</v>
      </c>
      <c r="E18" s="101">
        <f>'인원 입력 기능'!E17</f>
        <v>5697</v>
      </c>
      <c r="F18" s="117">
        <f t="shared" si="2"/>
        <v>1.5015972756697488E-2</v>
      </c>
      <c r="G18" s="102">
        <f>SUM($E$6:E18)</f>
        <v>50392</v>
      </c>
      <c r="H18" s="118">
        <f t="shared" si="3"/>
        <v>0.13282164282174824</v>
      </c>
      <c r="I18" s="80"/>
      <c r="J18" s="80"/>
      <c r="K18" s="113"/>
    </row>
    <row r="19" spans="1:11" s="81" customFormat="1" ht="25" customHeight="1">
      <c r="A19" s="79"/>
      <c r="B19" s="99">
        <f>'인원 입력 기능'!B18</f>
        <v>122</v>
      </c>
      <c r="C19" s="83">
        <f t="shared" si="0"/>
        <v>3</v>
      </c>
      <c r="D19" s="100">
        <f t="shared" si="4"/>
        <v>85.912740250292572</v>
      </c>
      <c r="E19" s="101">
        <f>'인원 입력 기능'!E18</f>
        <v>6109</v>
      </c>
      <c r="F19" s="117">
        <f t="shared" si="2"/>
        <v>1.6101909350652088E-2</v>
      </c>
      <c r="G19" s="102">
        <f>SUM($E$6:E19)</f>
        <v>56501</v>
      </c>
      <c r="H19" s="118">
        <f t="shared" si="3"/>
        <v>0.14892355217240033</v>
      </c>
      <c r="I19" s="80"/>
      <c r="J19" s="80"/>
      <c r="K19" s="113"/>
    </row>
    <row r="20" spans="1:11" s="81" customFormat="1" ht="25" customHeight="1">
      <c r="A20" s="79"/>
      <c r="B20" s="99">
        <f>'인원 입력 기능'!B19</f>
        <v>121</v>
      </c>
      <c r="C20" s="83">
        <f t="shared" si="0"/>
        <v>3</v>
      </c>
      <c r="D20" s="100">
        <f t="shared" si="4"/>
        <v>84.26960220982825</v>
      </c>
      <c r="E20" s="101">
        <f>'인원 입력 기능'!E19</f>
        <v>6359</v>
      </c>
      <c r="F20" s="117">
        <f t="shared" si="2"/>
        <v>1.6760851458634249E-2</v>
      </c>
      <c r="G20" s="102">
        <f>SUM($E$6:E20)</f>
        <v>62860</v>
      </c>
      <c r="H20" s="118">
        <f t="shared" si="3"/>
        <v>0.16568440363103459</v>
      </c>
      <c r="I20" s="80"/>
      <c r="J20" s="80"/>
      <c r="K20" s="113"/>
    </row>
    <row r="21" spans="1:11" s="81" customFormat="1" ht="25" customHeight="1">
      <c r="A21" s="79"/>
      <c r="B21" s="99">
        <f>'인원 입력 기능'!B20</f>
        <v>120</v>
      </c>
      <c r="C21" s="83">
        <f t="shared" si="0"/>
        <v>3</v>
      </c>
      <c r="D21" s="100">
        <f t="shared" si="4"/>
        <v>82.648999989456925</v>
      </c>
      <c r="E21" s="101">
        <f>'인원 입력 기능'!E20</f>
        <v>5938</v>
      </c>
      <c r="F21" s="117">
        <f t="shared" si="2"/>
        <v>1.5651192948792293E-2</v>
      </c>
      <c r="G21" s="102">
        <f>SUM($E$6:E21)</f>
        <v>68798</v>
      </c>
      <c r="H21" s="118">
        <f t="shared" si="3"/>
        <v>0.1813355965798269</v>
      </c>
      <c r="I21" s="80"/>
      <c r="J21" s="80"/>
      <c r="K21" s="113"/>
    </row>
    <row r="22" spans="1:11" s="81" customFormat="1" ht="25" customHeight="1">
      <c r="A22" s="79"/>
      <c r="B22" s="99">
        <f>'인원 입력 기능'!B21</f>
        <v>119</v>
      </c>
      <c r="C22" s="83">
        <f t="shared" si="0"/>
        <v>3</v>
      </c>
      <c r="D22" s="100">
        <f t="shared" si="4"/>
        <v>80.988070512077087</v>
      </c>
      <c r="E22" s="101">
        <f>'인원 입력 기능'!E21</f>
        <v>6665</v>
      </c>
      <c r="F22" s="117">
        <f t="shared" si="2"/>
        <v>1.7567396598804415E-2</v>
      </c>
      <c r="G22" s="102">
        <f>SUM($E$6:E22)</f>
        <v>75463</v>
      </c>
      <c r="H22" s="118">
        <f t="shared" si="3"/>
        <v>0.1989029931786313</v>
      </c>
      <c r="I22" s="80"/>
      <c r="J22" s="80"/>
      <c r="K22" s="113"/>
    </row>
    <row r="23" spans="1:11" s="81" customFormat="1" ht="25" customHeight="1">
      <c r="A23" s="79"/>
      <c r="B23" s="99">
        <f>'인원 입력 기능'!B22</f>
        <v>118</v>
      </c>
      <c r="C23" s="83">
        <f t="shared" si="0"/>
        <v>3</v>
      </c>
      <c r="D23" s="100">
        <f t="shared" si="4"/>
        <v>79.25426203755444</v>
      </c>
      <c r="E23" s="101">
        <f>'인원 입력 기능'!E22</f>
        <v>6491</v>
      </c>
      <c r="F23" s="117">
        <f t="shared" si="2"/>
        <v>1.7108772891648832E-2</v>
      </c>
      <c r="G23" s="102">
        <f>SUM($E$6:E23)</f>
        <v>81954</v>
      </c>
      <c r="H23" s="118">
        <f t="shared" si="3"/>
        <v>0.21601176607028014</v>
      </c>
      <c r="I23" s="80"/>
      <c r="J23" s="80"/>
      <c r="K23" s="113"/>
    </row>
    <row r="24" spans="1:11" s="81" customFormat="1" ht="25" customHeight="1">
      <c r="A24" s="79"/>
      <c r="B24" s="99">
        <f>'인원 입력 기능'!B23</f>
        <v>117</v>
      </c>
      <c r="C24" s="83">
        <f t="shared" si="0"/>
        <v>3</v>
      </c>
      <c r="D24" s="100">
        <f t="shared" si="4"/>
        <v>77.39578171620154</v>
      </c>
      <c r="E24" s="101">
        <f>'인원 입력 기능'!E23</f>
        <v>7611</v>
      </c>
      <c r="F24" s="117">
        <f t="shared" si="2"/>
        <v>2.0060833535408912E-2</v>
      </c>
      <c r="G24" s="102">
        <f>SUM($E$6:E24)</f>
        <v>89565</v>
      </c>
      <c r="H24" s="118">
        <f t="shared" si="3"/>
        <v>0.23607259960568905</v>
      </c>
      <c r="I24" s="80"/>
      <c r="J24" s="80"/>
      <c r="K24" s="113"/>
    </row>
    <row r="25" spans="1:11" s="81" customFormat="1" ht="25" customHeight="1">
      <c r="A25" s="79"/>
      <c r="B25" s="99">
        <f>'인원 입력 기능'!B24</f>
        <v>116</v>
      </c>
      <c r="C25" s="83">
        <f t="shared" si="0"/>
        <v>4</v>
      </c>
      <c r="D25" s="100">
        <f t="shared" si="4"/>
        <v>75.542572931712513</v>
      </c>
      <c r="E25" s="101">
        <f>'인원 입력 기능'!E24</f>
        <v>6451</v>
      </c>
      <c r="F25" s="117">
        <f t="shared" si="2"/>
        <v>1.7003342154371687E-2</v>
      </c>
      <c r="G25" s="102">
        <f>SUM($E$6:E25)</f>
        <v>96016</v>
      </c>
      <c r="H25" s="118">
        <f t="shared" si="3"/>
        <v>0.25307594176006071</v>
      </c>
      <c r="I25" s="80"/>
      <c r="J25" s="80"/>
      <c r="K25" s="113"/>
    </row>
    <row r="26" spans="1:11" s="81" customFormat="1" ht="25" customHeight="1">
      <c r="A26" s="79"/>
      <c r="B26" s="99">
        <f>'인원 입력 기능'!B25</f>
        <v>115</v>
      </c>
      <c r="C26" s="83">
        <f t="shared" si="0"/>
        <v>4</v>
      </c>
      <c r="D26" s="100">
        <f t="shared" si="4"/>
        <v>73.76738289280857</v>
      </c>
      <c r="E26" s="101">
        <f>'인원 입력 기능'!E25</f>
        <v>7019</v>
      </c>
      <c r="F26" s="117">
        <f t="shared" si="2"/>
        <v>1.8500458623707156E-2</v>
      </c>
      <c r="G26" s="102">
        <f>SUM($E$6:E26)</f>
        <v>103035</v>
      </c>
      <c r="H26" s="118">
        <f t="shared" si="3"/>
        <v>0.2715764003837679</v>
      </c>
      <c r="I26" s="80"/>
      <c r="J26" s="80"/>
      <c r="K26" s="113"/>
    </row>
    <row r="27" spans="1:11" s="81" customFormat="1" ht="25" customHeight="1">
      <c r="A27" s="79"/>
      <c r="B27" s="99">
        <f>'인원 입력 기능'!B26</f>
        <v>114</v>
      </c>
      <c r="C27" s="83">
        <f t="shared" si="0"/>
        <v>4</v>
      </c>
      <c r="D27" s="100">
        <f t="shared" si="4"/>
        <v>71.864885238642472</v>
      </c>
      <c r="E27" s="101">
        <f>'인원 입력 기능'!E26</f>
        <v>7417</v>
      </c>
      <c r="F27" s="117">
        <f t="shared" si="2"/>
        <v>1.9549494459614757E-2</v>
      </c>
      <c r="G27" s="102">
        <f>SUM($E$6:E27)</f>
        <v>110452</v>
      </c>
      <c r="H27" s="118">
        <f t="shared" si="3"/>
        <v>0.29112589484338264</v>
      </c>
      <c r="I27" s="80"/>
      <c r="J27" s="80"/>
      <c r="K27" s="113"/>
    </row>
    <row r="28" spans="1:11" s="81" customFormat="1" ht="25" customHeight="1">
      <c r="A28" s="79"/>
      <c r="B28" s="99">
        <f>'인원 입력 기능'!B27</f>
        <v>113</v>
      </c>
      <c r="C28" s="83">
        <f t="shared" si="0"/>
        <v>4</v>
      </c>
      <c r="D28" s="100">
        <f t="shared" si="4"/>
        <v>69.925223249586182</v>
      </c>
      <c r="E28" s="101">
        <f>'인원 입력 기능'!E27</f>
        <v>7301</v>
      </c>
      <c r="F28" s="117">
        <f t="shared" si="2"/>
        <v>1.9243745321511033E-2</v>
      </c>
      <c r="G28" s="102">
        <f>SUM($E$6:E28)</f>
        <v>117753</v>
      </c>
      <c r="H28" s="118">
        <f t="shared" si="3"/>
        <v>0.31036964016489366</v>
      </c>
      <c r="I28" s="80"/>
      <c r="J28" s="80"/>
      <c r="K28" s="113"/>
    </row>
    <row r="29" spans="1:11" s="81" customFormat="1" ht="25" customHeight="1">
      <c r="A29" s="79"/>
      <c r="B29" s="99">
        <f>'인원 입력 기능'!B28</f>
        <v>112</v>
      </c>
      <c r="C29" s="83">
        <f t="shared" si="0"/>
        <v>4</v>
      </c>
      <c r="D29" s="100">
        <f t="shared" si="4"/>
        <v>68.003748062710201</v>
      </c>
      <c r="E29" s="101">
        <f>'인원 입력 기능'!E28</f>
        <v>7279</v>
      </c>
      <c r="F29" s="117">
        <f t="shared" si="2"/>
        <v>1.9185758416008603E-2</v>
      </c>
      <c r="G29" s="102">
        <f>SUM($E$6:E29)</f>
        <v>125032</v>
      </c>
      <c r="H29" s="118">
        <f t="shared" si="3"/>
        <v>0.32955539858090227</v>
      </c>
      <c r="I29" s="80"/>
      <c r="J29" s="80"/>
      <c r="K29" s="113"/>
    </row>
    <row r="30" spans="1:11" s="81" customFormat="1" ht="25" customHeight="1">
      <c r="A30" s="79"/>
      <c r="B30" s="99">
        <f>'인원 입력 기능'!B29</f>
        <v>111</v>
      </c>
      <c r="C30" s="83">
        <f t="shared" si="0"/>
        <v>4</v>
      </c>
      <c r="D30" s="100">
        <f t="shared" si="4"/>
        <v>66.106390156986365</v>
      </c>
      <c r="E30" s="101">
        <f>'인원 입력 기능'!E29</f>
        <v>7118</v>
      </c>
      <c r="F30" s="117">
        <f t="shared" si="2"/>
        <v>1.876139969846809E-2</v>
      </c>
      <c r="G30" s="102">
        <f>SUM($E$6:E30)</f>
        <v>132150</v>
      </c>
      <c r="H30" s="118">
        <f t="shared" si="3"/>
        <v>0.34831679827937034</v>
      </c>
      <c r="I30" s="80"/>
      <c r="J30" s="80"/>
      <c r="K30" s="113"/>
    </row>
    <row r="31" spans="1:11" s="81" customFormat="1" ht="25" customHeight="1">
      <c r="A31" s="79"/>
      <c r="B31" s="99">
        <f>'인원 입력 기능'!B30</f>
        <v>110</v>
      </c>
      <c r="C31" s="83">
        <f t="shared" si="0"/>
        <v>4</v>
      </c>
      <c r="D31" s="100">
        <f t="shared" si="4"/>
        <v>64.182279201678455</v>
      </c>
      <c r="E31" s="101">
        <f>'인원 입력 기능'!E30</f>
        <v>7482</v>
      </c>
      <c r="F31" s="117">
        <f t="shared" si="2"/>
        <v>1.9720819407690118E-2</v>
      </c>
      <c r="G31" s="102">
        <f>SUM($E$6:E31)</f>
        <v>139632</v>
      </c>
      <c r="H31" s="118">
        <f t="shared" si="3"/>
        <v>0.3680376176870605</v>
      </c>
      <c r="I31" s="80"/>
      <c r="J31" s="80"/>
      <c r="K31" s="113"/>
    </row>
    <row r="32" spans="1:11" s="81" customFormat="1" ht="25" customHeight="1">
      <c r="A32" s="79"/>
      <c r="B32" s="99">
        <f>'인원 입력 기능'!B31</f>
        <v>109</v>
      </c>
      <c r="C32" s="83">
        <f t="shared" si="0"/>
        <v>4</v>
      </c>
      <c r="D32" s="100">
        <f t="shared" si="4"/>
        <v>62.221399276745146</v>
      </c>
      <c r="E32" s="101">
        <f>'인원 입력 기능'!E31</f>
        <v>7397</v>
      </c>
      <c r="F32" s="117">
        <f t="shared" si="2"/>
        <v>1.9496779090976184E-2</v>
      </c>
      <c r="G32" s="102">
        <f>SUM($E$6:E32)</f>
        <v>147029</v>
      </c>
      <c r="H32" s="118">
        <f t="shared" si="3"/>
        <v>0.38753439677803669</v>
      </c>
      <c r="I32" s="80"/>
      <c r="J32" s="80"/>
      <c r="K32" s="113"/>
    </row>
    <row r="33" spans="1:11" s="81" customFormat="1" ht="25" customHeight="1">
      <c r="A33" s="79"/>
      <c r="B33" s="99">
        <f>'인원 입력 기능'!B32</f>
        <v>108</v>
      </c>
      <c r="C33" s="83">
        <f t="shared" si="0"/>
        <v>4</v>
      </c>
      <c r="D33" s="100">
        <f t="shared" si="4"/>
        <v>60.255774968634356</v>
      </c>
      <c r="E33" s="101">
        <f>'인원 입력 기능'!E32</f>
        <v>7518</v>
      </c>
      <c r="F33" s="117">
        <f t="shared" si="2"/>
        <v>1.9815707071239551E-2</v>
      </c>
      <c r="G33" s="102">
        <f>SUM($E$6:E33)</f>
        <v>154547</v>
      </c>
      <c r="H33" s="118">
        <f t="shared" si="3"/>
        <v>0.40735010384927622</v>
      </c>
      <c r="I33" s="80"/>
      <c r="J33" s="80"/>
      <c r="K33" s="113"/>
    </row>
    <row r="34" spans="1:11" s="81" customFormat="1" ht="25" customHeight="1">
      <c r="A34" s="79"/>
      <c r="B34" s="99">
        <f>'인원 입력 기능'!B33</f>
        <v>107</v>
      </c>
      <c r="C34" s="83">
        <f t="shared" si="0"/>
        <v>5</v>
      </c>
      <c r="D34" s="100">
        <f t="shared" si="4"/>
        <v>58.349323661820371</v>
      </c>
      <c r="E34" s="101">
        <f>'인원 입력 기능'!E33</f>
        <v>6948</v>
      </c>
      <c r="F34" s="117">
        <f t="shared" si="2"/>
        <v>1.8313319065040221E-2</v>
      </c>
      <c r="G34" s="102">
        <f>SUM($E$6:E34)</f>
        <v>161495</v>
      </c>
      <c r="H34" s="118">
        <f t="shared" si="3"/>
        <v>0.42566342291431641</v>
      </c>
      <c r="I34" s="80"/>
      <c r="J34" s="80"/>
      <c r="K34" s="113"/>
    </row>
    <row r="35" spans="1:11" s="81" customFormat="1" ht="25" customHeight="1">
      <c r="A35" s="79"/>
      <c r="B35" s="99">
        <f>'인원 입력 기능'!B34</f>
        <v>106</v>
      </c>
      <c r="C35" s="83">
        <f t="shared" si="0"/>
        <v>5</v>
      </c>
      <c r="D35" s="100">
        <f t="shared" si="4"/>
        <v>56.404917289586606</v>
      </c>
      <c r="E35" s="101">
        <f>'인원 입력 기능'!E34</f>
        <v>7806</v>
      </c>
      <c r="F35" s="117">
        <f t="shared" si="2"/>
        <v>2.0574808379635001E-2</v>
      </c>
      <c r="G35" s="102">
        <f>SUM($E$6:E35)</f>
        <v>169301</v>
      </c>
      <c r="H35" s="118">
        <f t="shared" si="3"/>
        <v>0.44623823129395146</v>
      </c>
      <c r="I35" s="80"/>
      <c r="J35" s="80"/>
      <c r="K35" s="113"/>
    </row>
    <row r="36" spans="1:11" s="81" customFormat="1" ht="25" customHeight="1">
      <c r="A36" s="79"/>
      <c r="B36" s="99">
        <f>'인원 입력 기능'!B35</f>
        <v>105</v>
      </c>
      <c r="C36" s="83">
        <f t="shared" si="0"/>
        <v>5</v>
      </c>
      <c r="D36" s="100">
        <f t="shared" si="4"/>
        <v>54.451153939419505</v>
      </c>
      <c r="E36" s="101">
        <f>'인원 입력 기능'!E35</f>
        <v>7019</v>
      </c>
      <c r="F36" s="117">
        <f t="shared" si="2"/>
        <v>1.8500458623707156E-2</v>
      </c>
      <c r="G36" s="102">
        <f>SUM($E$6:E36)</f>
        <v>176320</v>
      </c>
      <c r="H36" s="118">
        <f t="shared" si="3"/>
        <v>0.4647386899176586</v>
      </c>
      <c r="I36" s="80"/>
      <c r="J36" s="80"/>
      <c r="K36" s="113"/>
    </row>
    <row r="37" spans="1:11" s="81" customFormat="1" ht="25" customHeight="1">
      <c r="A37" s="79"/>
      <c r="B37" s="99">
        <f>'인원 입력 기능'!B36</f>
        <v>104</v>
      </c>
      <c r="C37" s="83">
        <f t="shared" si="0"/>
        <v>5</v>
      </c>
      <c r="D37" s="100">
        <f t="shared" si="4"/>
        <v>52.580549083279735</v>
      </c>
      <c r="E37" s="101">
        <f>'인원 입력 기능'!E36</f>
        <v>7175</v>
      </c>
      <c r="F37" s="117">
        <f t="shared" si="2"/>
        <v>1.8911638499088026E-2</v>
      </c>
      <c r="G37" s="102">
        <f>SUM($E$6:E37)</f>
        <v>183495</v>
      </c>
      <c r="H37" s="118">
        <f t="shared" si="3"/>
        <v>0.4836503284167466</v>
      </c>
      <c r="I37" s="80"/>
      <c r="J37" s="80"/>
      <c r="K37" s="113"/>
    </row>
    <row r="38" spans="1:11" s="81" customFormat="1" ht="25" customHeight="1">
      <c r="A38" s="79"/>
      <c r="B38" s="99">
        <f>'인원 입력 기능'!B37</f>
        <v>103</v>
      </c>
      <c r="C38" s="83">
        <f t="shared" si="0"/>
        <v>5</v>
      </c>
      <c r="D38" s="100">
        <f t="shared" si="4"/>
        <v>50.702168710265795</v>
      </c>
      <c r="E38" s="101">
        <f>'인원 입력 기능'!E37</f>
        <v>7078</v>
      </c>
      <c r="F38" s="117">
        <f t="shared" si="2"/>
        <v>1.8655968961190945E-2</v>
      </c>
      <c r="G38" s="102">
        <f>SUM($E$6:E38)</f>
        <v>190573</v>
      </c>
      <c r="H38" s="118">
        <f t="shared" si="3"/>
        <v>0.50230629737793753</v>
      </c>
      <c r="I38" s="80"/>
      <c r="J38" s="80"/>
      <c r="K38" s="113"/>
    </row>
    <row r="39" spans="1:11" s="81" customFormat="1" ht="25" customHeight="1">
      <c r="A39" s="79"/>
      <c r="B39" s="99">
        <f>'인원 입력 기능'!B38</f>
        <v>102</v>
      </c>
      <c r="C39" s="83">
        <f t="shared" si="0"/>
        <v>5</v>
      </c>
      <c r="D39" s="100">
        <f t="shared" si="4"/>
        <v>48.826028740418984</v>
      </c>
      <c r="E39" s="101">
        <f>'인원 입력 기능'!E38</f>
        <v>7158</v>
      </c>
      <c r="F39" s="117">
        <f t="shared" si="2"/>
        <v>1.8866830435745236E-2</v>
      </c>
      <c r="G39" s="102">
        <f>SUM($E$6:E39)</f>
        <v>197731</v>
      </c>
      <c r="H39" s="118">
        <f t="shared" si="3"/>
        <v>0.52117312781368275</v>
      </c>
      <c r="I39" s="80"/>
      <c r="J39" s="80"/>
      <c r="K39" s="113"/>
    </row>
    <row r="40" spans="1:11" s="81" customFormat="1" ht="25" customHeight="1">
      <c r="A40" s="79"/>
      <c r="B40" s="99">
        <f>'인원 입력 기능'!B39</f>
        <v>101</v>
      </c>
      <c r="C40" s="83">
        <f t="shared" si="0"/>
        <v>5</v>
      </c>
      <c r="D40" s="100">
        <f t="shared" si="4"/>
        <v>46.91470126200592</v>
      </c>
      <c r="E40" s="101">
        <f>'인원 입력 기능'!E39</f>
        <v>7345</v>
      </c>
      <c r="F40" s="117">
        <f t="shared" si="2"/>
        <v>1.9359719132515895E-2</v>
      </c>
      <c r="G40" s="102">
        <f>SUM($E$6:E40)</f>
        <v>205076</v>
      </c>
      <c r="H40" s="118">
        <f t="shared" si="3"/>
        <v>0.54053284694619874</v>
      </c>
      <c r="I40" s="80"/>
      <c r="J40" s="80"/>
      <c r="K40" s="113"/>
    </row>
    <row r="41" spans="1:11" s="81" customFormat="1" ht="25" customHeight="1">
      <c r="A41" s="79"/>
      <c r="B41" s="99">
        <f>'인원 입력 기능'!B40</f>
        <v>100</v>
      </c>
      <c r="C41" s="83">
        <f t="shared" si="0"/>
        <v>5</v>
      </c>
      <c r="D41" s="100">
        <f t="shared" si="4"/>
        <v>45.128440995687882</v>
      </c>
      <c r="E41" s="101">
        <f>'인원 입력 기능'!E40</f>
        <v>6209</v>
      </c>
      <c r="F41" s="117">
        <f t="shared" si="2"/>
        <v>1.6365486193844953E-2</v>
      </c>
      <c r="G41" s="102">
        <f>SUM($E$6:E41)</f>
        <v>211285</v>
      </c>
      <c r="H41" s="118">
        <f t="shared" si="3"/>
        <v>0.55689833314004367</v>
      </c>
      <c r="I41" s="80"/>
      <c r="J41" s="80"/>
      <c r="K41" s="113"/>
    </row>
    <row r="42" spans="1:11" s="81" customFormat="1" ht="25" customHeight="1">
      <c r="A42" s="79"/>
      <c r="B42" s="99">
        <f>'인원 입력 기능'!B41</f>
        <v>99</v>
      </c>
      <c r="C42" s="83">
        <f t="shared" si="0"/>
        <v>5</v>
      </c>
      <c r="D42" s="100">
        <f t="shared" si="4"/>
        <v>43.402935191725803</v>
      </c>
      <c r="E42" s="101">
        <f>'인원 입력 기능'!E41</f>
        <v>6884</v>
      </c>
      <c r="F42" s="117">
        <f t="shared" si="2"/>
        <v>1.814462988539679E-2</v>
      </c>
      <c r="G42" s="102">
        <f>SUM($E$6:E42)</f>
        <v>218169</v>
      </c>
      <c r="H42" s="118">
        <f t="shared" si="3"/>
        <v>0.57504296302544045</v>
      </c>
      <c r="I42" s="80"/>
      <c r="J42" s="80"/>
      <c r="K42" s="113"/>
    </row>
    <row r="43" spans="1:11" s="81" customFormat="1" ht="25" customHeight="1">
      <c r="A43" s="79"/>
      <c r="B43" s="99">
        <f>'인원 입력 기능'!B42</f>
        <v>98</v>
      </c>
      <c r="C43" s="83">
        <f t="shared" si="0"/>
        <v>5</v>
      </c>
      <c r="D43" s="100">
        <f t="shared" si="4"/>
        <v>41.682041982519578</v>
      </c>
      <c r="E43" s="101">
        <f>'인원 입력 기능'!E42</f>
        <v>6174</v>
      </c>
      <c r="F43" s="117">
        <f t="shared" si="2"/>
        <v>1.627323429872745E-2</v>
      </c>
      <c r="G43" s="102">
        <f>SUM($E$6:E43)</f>
        <v>224343</v>
      </c>
      <c r="H43" s="118">
        <f t="shared" si="3"/>
        <v>0.59131619732416785</v>
      </c>
      <c r="I43" s="80"/>
      <c r="J43" s="80"/>
      <c r="K43" s="113"/>
    </row>
    <row r="44" spans="1:11" s="81" customFormat="1" ht="25" customHeight="1">
      <c r="A44" s="79"/>
      <c r="B44" s="99">
        <f>'인원 입력 기능'!B43</f>
        <v>97</v>
      </c>
      <c r="C44" s="83">
        <f t="shared" si="0"/>
        <v>5</v>
      </c>
      <c r="D44" s="100">
        <f t="shared" si="4"/>
        <v>39.99383230186929</v>
      </c>
      <c r="E44" s="101">
        <f>'인원 입력 기능'!E43</f>
        <v>6636</v>
      </c>
      <c r="F44" s="117">
        <f t="shared" si="2"/>
        <v>1.7490959314278486E-2</v>
      </c>
      <c r="G44" s="102">
        <f>SUM($E$6:E44)</f>
        <v>230979</v>
      </c>
      <c r="H44" s="118">
        <f t="shared" si="3"/>
        <v>0.60880715663844642</v>
      </c>
      <c r="I44" s="80"/>
      <c r="J44" s="80"/>
      <c r="K44" s="113"/>
    </row>
    <row r="45" spans="1:11" s="81" customFormat="1" ht="25" customHeight="1">
      <c r="A45" s="79"/>
      <c r="B45" s="99">
        <f>'인원 입력 기능'!B44</f>
        <v>96</v>
      </c>
      <c r="C45" s="83">
        <f t="shared" si="0"/>
        <v>6</v>
      </c>
      <c r="D45" s="100">
        <f t="shared" si="4"/>
        <v>38.330662421322316</v>
      </c>
      <c r="E45" s="101">
        <f>'인원 입력 기능'!E44</f>
        <v>5984</v>
      </c>
      <c r="F45" s="117">
        <f t="shared" si="2"/>
        <v>1.5772438296661008E-2</v>
      </c>
      <c r="G45" s="102">
        <f>SUM($E$6:E45)</f>
        <v>236963</v>
      </c>
      <c r="H45" s="118">
        <f t="shared" si="3"/>
        <v>0.6245795949351074</v>
      </c>
      <c r="I45" s="80"/>
      <c r="J45" s="80"/>
      <c r="K45" s="113"/>
    </row>
    <row r="46" spans="1:11" s="81" customFormat="1" ht="25" customHeight="1">
      <c r="A46" s="79"/>
      <c r="B46" s="99">
        <f>'인원 입력 기능'!B45</f>
        <v>95</v>
      </c>
      <c r="C46" s="83">
        <f t="shared" si="0"/>
        <v>6</v>
      </c>
      <c r="D46" s="100">
        <f t="shared" si="4"/>
        <v>36.704393298822339</v>
      </c>
      <c r="E46" s="101">
        <f>'인원 입력 기능'!E45</f>
        <v>6356</v>
      </c>
      <c r="F46" s="117">
        <f t="shared" si="2"/>
        <v>1.6752944153338466E-2</v>
      </c>
      <c r="G46" s="102">
        <f>SUM($E$6:E46)</f>
        <v>243319</v>
      </c>
      <c r="H46" s="118">
        <f t="shared" si="3"/>
        <v>0.6413325390884459</v>
      </c>
      <c r="I46" s="80"/>
      <c r="J46" s="80"/>
      <c r="K46" s="113"/>
    </row>
    <row r="47" spans="1:11" s="81" customFormat="1" ht="25" customHeight="1">
      <c r="A47" s="79"/>
      <c r="B47" s="99">
        <f>'인원 입력 기능'!B46</f>
        <v>94</v>
      </c>
      <c r="C47" s="83">
        <f t="shared" si="0"/>
        <v>6</v>
      </c>
      <c r="D47" s="100">
        <f t="shared" si="4"/>
        <v>35.126095161783468</v>
      </c>
      <c r="E47" s="101">
        <f>'인원 입력 기능'!E46</f>
        <v>5620</v>
      </c>
      <c r="F47" s="117">
        <f t="shared" si="2"/>
        <v>1.4813018587438982E-2</v>
      </c>
      <c r="G47" s="102">
        <f>SUM($E$6:E47)</f>
        <v>248939</v>
      </c>
      <c r="H47" s="118">
        <f t="shared" si="3"/>
        <v>0.65614555767588478</v>
      </c>
      <c r="I47" s="80"/>
      <c r="J47" s="80"/>
      <c r="K47" s="113"/>
    </row>
    <row r="48" spans="1:11" s="81" customFormat="1" ht="25" customHeight="1">
      <c r="A48" s="79"/>
      <c r="B48" s="99">
        <f>'인원 입력 기능'!B47</f>
        <v>93</v>
      </c>
      <c r="C48" s="83">
        <f t="shared" si="0"/>
        <v>6</v>
      </c>
      <c r="D48" s="100">
        <f t="shared" si="4"/>
        <v>33.60907864078694</v>
      </c>
      <c r="E48" s="101">
        <f>'인원 입력 기능'!E47</f>
        <v>5891</v>
      </c>
      <c r="F48" s="117">
        <f t="shared" si="2"/>
        <v>1.5527311832491645E-2</v>
      </c>
      <c r="G48" s="102">
        <f>SUM($E$6:E48)</f>
        <v>254830</v>
      </c>
      <c r="H48" s="118">
        <f t="shared" si="3"/>
        <v>0.67167286950837646</v>
      </c>
      <c r="I48" s="80"/>
      <c r="J48" s="80"/>
      <c r="K48" s="113"/>
    </row>
    <row r="49" spans="1:11" s="81" customFormat="1" ht="25" customHeight="1">
      <c r="A49" s="79"/>
      <c r="B49" s="99">
        <f>'인원 입력 기능'!B48</f>
        <v>92</v>
      </c>
      <c r="C49" s="83">
        <f t="shared" si="0"/>
        <v>6</v>
      </c>
      <c r="D49" s="100">
        <f t="shared" si="4"/>
        <v>32.139374163143522</v>
      </c>
      <c r="E49" s="101">
        <f>'인원 입력 기능'!E48</f>
        <v>5261</v>
      </c>
      <c r="F49" s="117">
        <f t="shared" si="2"/>
        <v>1.3866777720376599E-2</v>
      </c>
      <c r="G49" s="102">
        <f>SUM($E$6:E49)</f>
        <v>260091</v>
      </c>
      <c r="H49" s="118">
        <f t="shared" si="3"/>
        <v>0.68553964722875305</v>
      </c>
      <c r="I49" s="80"/>
      <c r="J49" s="113"/>
      <c r="K49" s="113"/>
    </row>
    <row r="50" spans="1:11" s="81" customFormat="1" ht="25" customHeight="1">
      <c r="A50" s="79"/>
      <c r="B50" s="99">
        <f>'인원 입력 기능'!B49</f>
        <v>91</v>
      </c>
      <c r="C50" s="83">
        <f t="shared" si="0"/>
        <v>6</v>
      </c>
      <c r="D50" s="100">
        <f t="shared" si="4"/>
        <v>30.741230798426976</v>
      </c>
      <c r="E50" s="101">
        <f>'인원 입력 기능'!E49</f>
        <v>5348</v>
      </c>
      <c r="F50" s="117">
        <f t="shared" si="2"/>
        <v>1.409608957395439E-2</v>
      </c>
      <c r="G50" s="102">
        <f>SUM($E$6:E50)</f>
        <v>265439</v>
      </c>
      <c r="H50" s="118">
        <f t="shared" si="3"/>
        <v>0.69963573680270741</v>
      </c>
      <c r="I50" s="80"/>
      <c r="J50" s="80"/>
      <c r="K50" s="113"/>
    </row>
    <row r="51" spans="1:11" s="81" customFormat="1" ht="25" customHeight="1">
      <c r="A51" s="79"/>
      <c r="B51" s="99">
        <f>'인원 입력 기능'!B50</f>
        <v>90</v>
      </c>
      <c r="C51" s="83">
        <f t="shared" si="0"/>
        <v>6</v>
      </c>
      <c r="D51" s="100">
        <f t="shared" si="4"/>
        <v>29.321210555725418</v>
      </c>
      <c r="E51" s="101">
        <f>'인원 입력 기능'!E50</f>
        <v>5427</v>
      </c>
      <c r="F51" s="117">
        <f t="shared" si="2"/>
        <v>1.4304315280076753E-2</v>
      </c>
      <c r="G51" s="102">
        <f>SUM($E$6:E51)</f>
        <v>270866</v>
      </c>
      <c r="H51" s="118">
        <f t="shared" si="3"/>
        <v>0.71394005208278422</v>
      </c>
      <c r="I51" s="80"/>
      <c r="J51" s="80"/>
      <c r="K51" s="113"/>
    </row>
    <row r="52" spans="1:11" s="81" customFormat="1" ht="25" customHeight="1">
      <c r="A52" s="79"/>
      <c r="B52" s="99">
        <f>'인원 입력 기능'!B51</f>
        <v>89</v>
      </c>
      <c r="C52" s="83">
        <f t="shared" si="0"/>
        <v>6</v>
      </c>
      <c r="D52" s="100">
        <f t="shared" si="4"/>
        <v>27.984480595472803</v>
      </c>
      <c r="E52" s="101">
        <f>'인원 입력 기능'!E51</f>
        <v>4716</v>
      </c>
      <c r="F52" s="117">
        <f t="shared" si="2"/>
        <v>1.2430283924975487E-2</v>
      </c>
      <c r="G52" s="102">
        <f>SUM($E$6:E52)</f>
        <v>275582</v>
      </c>
      <c r="H52" s="118">
        <f t="shared" si="3"/>
        <v>0.72637033600775969</v>
      </c>
      <c r="I52" s="80"/>
      <c r="J52" s="80"/>
      <c r="K52" s="113"/>
    </row>
    <row r="53" spans="1:11" s="81" customFormat="1" ht="25" customHeight="1">
      <c r="A53" s="79"/>
      <c r="B53" s="99">
        <f>'인원 입력 기능'!B52</f>
        <v>88</v>
      </c>
      <c r="C53" s="83">
        <f t="shared" si="0"/>
        <v>6</v>
      </c>
      <c r="D53" s="100">
        <f t="shared" si="4"/>
        <v>26.72207930500058</v>
      </c>
      <c r="E53" s="101">
        <f>'인원 입력 기능'!E52</f>
        <v>4863</v>
      </c>
      <c r="F53" s="117">
        <f t="shared" si="2"/>
        <v>1.2817741884468999E-2</v>
      </c>
      <c r="G53" s="102">
        <f>SUM($E$6:E53)</f>
        <v>280445</v>
      </c>
      <c r="H53" s="118">
        <f t="shared" si="3"/>
        <v>0.73918807789222873</v>
      </c>
      <c r="I53" s="80"/>
      <c r="J53" s="80"/>
      <c r="K53" s="113"/>
    </row>
    <row r="54" spans="1:11" s="81" customFormat="1" ht="25" customHeight="1">
      <c r="A54" s="79"/>
      <c r="B54" s="99">
        <f>'인원 입력 기능'!B53</f>
        <v>87</v>
      </c>
      <c r="C54" s="83">
        <f t="shared" si="0"/>
        <v>6</v>
      </c>
      <c r="D54" s="100">
        <f t="shared" si="4"/>
        <v>25.488671467279566</v>
      </c>
      <c r="E54" s="101">
        <f>'인원 입력 기능'!E53</f>
        <v>4496</v>
      </c>
      <c r="F54" s="117">
        <f t="shared" si="2"/>
        <v>1.1850414869951186E-2</v>
      </c>
      <c r="G54" s="102">
        <f>SUM($E$6:E54)</f>
        <v>284941</v>
      </c>
      <c r="H54" s="118">
        <f t="shared" si="3"/>
        <v>0.75103849276217993</v>
      </c>
      <c r="I54" s="80"/>
      <c r="J54" s="80"/>
      <c r="K54" s="113"/>
    </row>
    <row r="55" spans="1:11" s="81" customFormat="1" ht="25" customHeight="1">
      <c r="A55" s="79"/>
      <c r="B55" s="99">
        <f>'인원 입력 기능'!B54</f>
        <v>86</v>
      </c>
      <c r="C55" s="83">
        <f t="shared" si="0"/>
        <v>6</v>
      </c>
      <c r="D55" s="100">
        <f t="shared" si="4"/>
        <v>24.307715421353937</v>
      </c>
      <c r="E55" s="101">
        <f>'인원 입력 기능'!E54</f>
        <v>4465</v>
      </c>
      <c r="F55" s="117">
        <f t="shared" si="2"/>
        <v>1.1768706048561398E-2</v>
      </c>
      <c r="G55" s="102">
        <f>SUM($E$6:E55)</f>
        <v>289406</v>
      </c>
      <c r="H55" s="118">
        <f t="shared" si="3"/>
        <v>0.76280719881074133</v>
      </c>
      <c r="I55" s="80"/>
      <c r="J55" s="80"/>
      <c r="K55" s="113"/>
    </row>
    <row r="56" spans="1:11" s="81" customFormat="1" ht="25" customHeight="1">
      <c r="A56" s="79"/>
      <c r="B56" s="99">
        <f>'인원 입력 기능'!B55</f>
        <v>85</v>
      </c>
      <c r="C56" s="83">
        <f t="shared" si="0"/>
        <v>6</v>
      </c>
      <c r="D56" s="100">
        <f t="shared" si="4"/>
        <v>23.195552931501652</v>
      </c>
      <c r="E56" s="101">
        <f>'인원 입력 기능'!E55</f>
        <v>3974</v>
      </c>
      <c r="F56" s="117">
        <f t="shared" si="2"/>
        <v>1.0474543748484434E-2</v>
      </c>
      <c r="G56" s="102">
        <f>SUM($E$6:E56)</f>
        <v>293380</v>
      </c>
      <c r="H56" s="118">
        <f t="shared" si="3"/>
        <v>0.77328174255922577</v>
      </c>
      <c r="I56" s="80"/>
      <c r="J56" s="80"/>
      <c r="K56" s="113"/>
    </row>
    <row r="57" spans="1:11" s="81" customFormat="1" ht="25" customHeight="1">
      <c r="A57" s="79"/>
      <c r="B57" s="99">
        <f>'인원 입력 기능'!B56</f>
        <v>84</v>
      </c>
      <c r="C57" s="83">
        <f t="shared" si="0"/>
        <v>7</v>
      </c>
      <c r="D57" s="100">
        <f t="shared" si="4"/>
        <v>22.132415734483235</v>
      </c>
      <c r="E57" s="101">
        <f>'인원 입력 기능'!E56</f>
        <v>4093</v>
      </c>
      <c r="F57" s="117">
        <f t="shared" si="2"/>
        <v>1.0788200191883942E-2</v>
      </c>
      <c r="G57" s="102">
        <f>SUM($E$6:E57)</f>
        <v>297473</v>
      </c>
      <c r="H57" s="118">
        <f t="shared" si="3"/>
        <v>0.78406994275110964</v>
      </c>
      <c r="I57" s="80"/>
      <c r="J57" s="80"/>
      <c r="K57" s="113"/>
    </row>
    <row r="58" spans="1:11" s="81" customFormat="1" ht="25" customHeight="1">
      <c r="A58" s="79"/>
      <c r="B58" s="99">
        <f>'인원 입력 기능'!B57</f>
        <v>83</v>
      </c>
      <c r="C58" s="83">
        <f t="shared" si="0"/>
        <v>7</v>
      </c>
      <c r="D58" s="100">
        <f t="shared" si="4"/>
        <v>21.075736170123037</v>
      </c>
      <c r="E58" s="101">
        <f>'인원 입력 기능'!E57</f>
        <v>3925</v>
      </c>
      <c r="F58" s="117">
        <f t="shared" si="2"/>
        <v>1.034539109531993E-2</v>
      </c>
      <c r="G58" s="102">
        <f>SUM($E$6:E58)</f>
        <v>301398</v>
      </c>
      <c r="H58" s="118">
        <f t="shared" si="3"/>
        <v>0.79441533384642959</v>
      </c>
      <c r="I58" s="80"/>
      <c r="J58" s="80"/>
      <c r="K58" s="113"/>
    </row>
    <row r="59" spans="1:11" s="81" customFormat="1" ht="25" customHeight="1">
      <c r="A59" s="79"/>
      <c r="B59" s="99">
        <f>'인원 입력 기능'!B58</f>
        <v>82</v>
      </c>
      <c r="C59" s="83">
        <f t="shared" si="0"/>
        <v>7</v>
      </c>
      <c r="D59" s="100">
        <f t="shared" si="4"/>
        <v>20.079020337589228</v>
      </c>
      <c r="E59" s="101">
        <f>'인원 입력 기능'!E58</f>
        <v>3638</v>
      </c>
      <c r="F59" s="117">
        <f t="shared" si="2"/>
        <v>9.5889255553564083E-3</v>
      </c>
      <c r="G59" s="102">
        <f>SUM($E$6:E59)</f>
        <v>305036</v>
      </c>
      <c r="H59" s="118">
        <f t="shared" si="3"/>
        <v>0.80400425940178599</v>
      </c>
      <c r="I59" s="80"/>
      <c r="J59" s="80"/>
      <c r="K59" s="113"/>
    </row>
    <row r="60" spans="1:11" s="81" customFormat="1" ht="25" customHeight="1">
      <c r="A60" s="79"/>
      <c r="B60" s="99">
        <f>'인원 입력 기능'!B59</f>
        <v>81</v>
      </c>
      <c r="C60" s="83">
        <f t="shared" si="0"/>
        <v>7</v>
      </c>
      <c r="D60" s="100">
        <f t="shared" si="4"/>
        <v>19.153865617982269</v>
      </c>
      <c r="E60" s="101">
        <f>'인원 입력 기능'!E59</f>
        <v>3382</v>
      </c>
      <c r="F60" s="117">
        <f t="shared" si="2"/>
        <v>8.9141688367826762E-3</v>
      </c>
      <c r="G60" s="102">
        <f>SUM($E$6:E60)</f>
        <v>308418</v>
      </c>
      <c r="H60" s="118">
        <f t="shared" si="3"/>
        <v>0.81291842823856864</v>
      </c>
      <c r="I60" s="80"/>
      <c r="J60" s="80"/>
      <c r="K60" s="113"/>
    </row>
    <row r="61" spans="1:11" s="81" customFormat="1" ht="25" customHeight="1">
      <c r="A61" s="79"/>
      <c r="B61" s="99">
        <f>'인원 입력 기능'!B60</f>
        <v>80</v>
      </c>
      <c r="C61" s="83">
        <f t="shared" si="0"/>
        <v>7</v>
      </c>
      <c r="D61" s="100">
        <f t="shared" si="4"/>
        <v>18.260208331136862</v>
      </c>
      <c r="E61" s="101">
        <f>'인원 입력 기능'!E60</f>
        <v>3399</v>
      </c>
      <c r="F61" s="117">
        <f t="shared" si="2"/>
        <v>8.9589769001254625E-3</v>
      </c>
      <c r="G61" s="102">
        <f>SUM($E$6:E61)</f>
        <v>311817</v>
      </c>
      <c r="H61" s="118">
        <f t="shared" si="3"/>
        <v>0.82187740513869412</v>
      </c>
      <c r="I61" s="80"/>
      <c r="J61" s="80"/>
      <c r="K61" s="113"/>
    </row>
    <row r="62" spans="1:11" s="81" customFormat="1" ht="25" customHeight="1">
      <c r="A62" s="79"/>
      <c r="B62" s="99">
        <f>'인원 입력 기능'!B61</f>
        <v>79</v>
      </c>
      <c r="C62" s="83">
        <f t="shared" si="0"/>
        <v>7</v>
      </c>
      <c r="D62" s="100">
        <f t="shared" si="4"/>
        <v>17.370768273782534</v>
      </c>
      <c r="E62" s="101">
        <f>'인원 입력 기능'!E61</f>
        <v>3350</v>
      </c>
      <c r="F62" s="117">
        <f t="shared" si="2"/>
        <v>8.8298242469609586E-3</v>
      </c>
      <c r="G62" s="102">
        <f>SUM($E$6:E62)</f>
        <v>315167</v>
      </c>
      <c r="H62" s="118">
        <f t="shared" si="3"/>
        <v>0.83070722938565511</v>
      </c>
      <c r="I62" s="80"/>
      <c r="J62" s="80"/>
      <c r="K62" s="113"/>
    </row>
    <row r="63" spans="1:11" s="81" customFormat="1" ht="25" customHeight="1">
      <c r="A63" s="79"/>
      <c r="B63" s="99">
        <f>'인원 입력 기능'!B62</f>
        <v>78</v>
      </c>
      <c r="C63" s="83">
        <f t="shared" si="0"/>
        <v>7</v>
      </c>
      <c r="D63" s="100">
        <f t="shared" si="4"/>
        <v>16.532066758742847</v>
      </c>
      <c r="E63" s="101">
        <f>'인원 입력 기능'!E62</f>
        <v>3014</v>
      </c>
      <c r="F63" s="117">
        <f t="shared" si="2"/>
        <v>7.9442060538329352E-3</v>
      </c>
      <c r="G63" s="102">
        <f>SUM($E$6:E63)</f>
        <v>318181</v>
      </c>
      <c r="H63" s="118">
        <f t="shared" si="3"/>
        <v>0.83865143543948806</v>
      </c>
      <c r="I63" s="80"/>
      <c r="J63" s="80"/>
      <c r="K63" s="113"/>
    </row>
    <row r="64" spans="1:11" s="81" customFormat="1" ht="25" customHeight="1">
      <c r="A64" s="79"/>
      <c r="B64" s="99">
        <f>'인원 입력 기능'!B63</f>
        <v>77</v>
      </c>
      <c r="C64" s="83">
        <f t="shared" si="0"/>
        <v>7</v>
      </c>
      <c r="D64" s="100">
        <f t="shared" si="4"/>
        <v>15.705753355333218</v>
      </c>
      <c r="E64" s="101">
        <f>'인원 입력 기능'!E63</f>
        <v>3256</v>
      </c>
      <c r="F64" s="117">
        <f t="shared" si="2"/>
        <v>8.5820620143596659E-3</v>
      </c>
      <c r="G64" s="102">
        <f>SUM($E$6:E64)</f>
        <v>321437</v>
      </c>
      <c r="H64" s="118">
        <f t="shared" si="3"/>
        <v>0.84723349745384768</v>
      </c>
      <c r="I64" s="80"/>
      <c r="J64" s="80"/>
      <c r="K64" s="113"/>
    </row>
    <row r="65" spans="1:11" s="81" customFormat="1" ht="25" customHeight="1">
      <c r="A65" s="79"/>
      <c r="B65" s="99">
        <f>'인원 입력 기능'!B64</f>
        <v>76</v>
      </c>
      <c r="C65" s="83">
        <f t="shared" si="0"/>
        <v>7</v>
      </c>
      <c r="D65" s="100">
        <f t="shared" si="4"/>
        <v>14.933868570042907</v>
      </c>
      <c r="E65" s="101">
        <f>'인원 입력 기능'!E64</f>
        <v>2601</v>
      </c>
      <c r="F65" s="117">
        <f t="shared" si="2"/>
        <v>6.8556336914464043E-3</v>
      </c>
      <c r="G65" s="102">
        <f>SUM($E$6:E65)</f>
        <v>324038</v>
      </c>
      <c r="H65" s="118">
        <f t="shared" si="3"/>
        <v>0.85408913114529406</v>
      </c>
      <c r="I65" s="80"/>
      <c r="J65" s="80"/>
      <c r="K65" s="113"/>
    </row>
    <row r="66" spans="1:11" s="81" customFormat="1" ht="25" customHeight="1">
      <c r="A66" s="79"/>
      <c r="B66" s="99">
        <f>'인원 입력 기능'!B65</f>
        <v>75</v>
      </c>
      <c r="C66" s="83">
        <f t="shared" si="0"/>
        <v>7</v>
      </c>
      <c r="D66" s="100">
        <f t="shared" si="4"/>
        <v>14.20455144492826</v>
      </c>
      <c r="E66" s="101">
        <f>'인원 입력 기능'!E65</f>
        <v>2933</v>
      </c>
      <c r="F66" s="117">
        <f t="shared" si="2"/>
        <v>7.7307088108467146E-3</v>
      </c>
      <c r="G66" s="102">
        <f>SUM($E$6:E66)</f>
        <v>326971</v>
      </c>
      <c r="H66" s="118">
        <f t="shared" si="3"/>
        <v>0.86181983995614087</v>
      </c>
      <c r="I66" s="80"/>
      <c r="J66" s="80"/>
      <c r="K66" s="113"/>
    </row>
    <row r="67" spans="1:11" s="81" customFormat="1" ht="25" customHeight="1">
      <c r="A67" s="79"/>
      <c r="B67" s="99">
        <f>'인원 입력 기능'!B66</f>
        <v>74</v>
      </c>
      <c r="C67" s="83">
        <f t="shared" si="0"/>
        <v>7</v>
      </c>
      <c r="D67" s="100">
        <f t="shared" si="4"/>
        <v>13.487886008286853</v>
      </c>
      <c r="E67" s="101">
        <f>'인원 입력 기능'!E66</f>
        <v>2505</v>
      </c>
      <c r="F67" s="117">
        <f t="shared" si="2"/>
        <v>6.6025999219812542E-3</v>
      </c>
      <c r="G67" s="102">
        <f>SUM($E$6:E67)</f>
        <v>329476</v>
      </c>
      <c r="H67" s="118">
        <f t="shared" si="3"/>
        <v>0.86842243987812207</v>
      </c>
      <c r="I67" s="80"/>
      <c r="J67" s="80"/>
      <c r="K67" s="113"/>
    </row>
    <row r="68" spans="1:11" s="81" customFormat="1" ht="25" customHeight="1">
      <c r="A68" s="79"/>
      <c r="B68" s="99">
        <f>'인원 입력 기능'!B67</f>
        <v>73</v>
      </c>
      <c r="C68" s="83">
        <f t="shared" si="0"/>
        <v>7</v>
      </c>
      <c r="D68" s="100">
        <f t="shared" si="4"/>
        <v>12.76120465160413</v>
      </c>
      <c r="E68" s="101">
        <f>'인원 입력 기능'!E67</f>
        <v>3009</v>
      </c>
      <c r="F68" s="117">
        <f t="shared" si="2"/>
        <v>7.931027211673292E-3</v>
      </c>
      <c r="G68" s="102">
        <f>SUM($E$6:E68)</f>
        <v>332485</v>
      </c>
      <c r="H68" s="118">
        <f t="shared" si="3"/>
        <v>0.87635346708979533</v>
      </c>
      <c r="I68" s="80"/>
      <c r="J68" s="80"/>
      <c r="K68" s="113"/>
    </row>
    <row r="69" spans="1:11" s="81" customFormat="1" ht="25" customHeight="1">
      <c r="A69" s="79"/>
      <c r="B69" s="99">
        <f>'인원 입력 기능'!B68</f>
        <v>72</v>
      </c>
      <c r="C69" s="83">
        <f t="shared" si="0"/>
        <v>7</v>
      </c>
      <c r="D69" s="100">
        <f t="shared" si="4"/>
        <v>12.024639163301664</v>
      </c>
      <c r="E69" s="101">
        <f>'인원 입력 기능'!E68</f>
        <v>2580</v>
      </c>
      <c r="F69" s="117">
        <f t="shared" si="2"/>
        <v>6.8002825543759023E-3</v>
      </c>
      <c r="G69" s="102">
        <f>SUM($E$6:E69)</f>
        <v>335065</v>
      </c>
      <c r="H69" s="118">
        <f t="shared" si="3"/>
        <v>0.88315374964417126</v>
      </c>
      <c r="I69" s="80"/>
      <c r="J69" s="80"/>
      <c r="K69" s="113"/>
    </row>
    <row r="70" spans="1:11" s="81" customFormat="1" ht="25" customHeight="1">
      <c r="A70" s="79"/>
      <c r="B70" s="99">
        <f>'인원 입력 기능'!B69</f>
        <v>71</v>
      </c>
      <c r="C70" s="83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00">
        <f t="shared" si="4"/>
        <v>11.366092420584295</v>
      </c>
      <c r="E70" s="101">
        <f>'인원 입력 기능'!E69</f>
        <v>2417</v>
      </c>
      <c r="F70" s="117">
        <f t="shared" si="2"/>
        <v>6.3706522999715338E-3</v>
      </c>
      <c r="G70" s="102">
        <f>SUM($E$6:E70)</f>
        <v>337482</v>
      </c>
      <c r="H70" s="118">
        <f t="shared" si="3"/>
        <v>0.88952440194414284</v>
      </c>
      <c r="I70" s="80"/>
      <c r="J70" s="80"/>
      <c r="K70" s="113"/>
    </row>
    <row r="71" spans="1:11" s="81" customFormat="1" ht="25" customHeight="1">
      <c r="A71" s="79"/>
      <c r="B71" s="99">
        <f>'인원 입력 기능'!B70</f>
        <v>70</v>
      </c>
      <c r="C71" s="83">
        <f t="shared" si="5"/>
        <v>7</v>
      </c>
      <c r="D71" s="100">
        <f t="shared" si="4"/>
        <v>10.656279981865913</v>
      </c>
      <c r="E71" s="101">
        <f>'인원 입력 기능'!E70</f>
        <v>2969</v>
      </c>
      <c r="F71" s="117">
        <f t="shared" ref="F71:F96" si="6">E71/$H$2</f>
        <v>7.8255964743961463E-3</v>
      </c>
      <c r="G71" s="102">
        <f>SUM($E$6:E71)</f>
        <v>340451</v>
      </c>
      <c r="H71" s="118">
        <f t="shared" ref="H71:H96" si="7">G71/$H$2</f>
        <v>0.89734999841853891</v>
      </c>
      <c r="I71" s="80"/>
      <c r="J71" s="80"/>
      <c r="K71" s="113"/>
    </row>
    <row r="72" spans="1:11" s="81" customFormat="1" ht="25" customHeight="1">
      <c r="A72" s="79"/>
      <c r="B72" s="99">
        <f>'인원 입력 기능'!B71</f>
        <v>69</v>
      </c>
      <c r="C72" s="83">
        <f t="shared" si="5"/>
        <v>8</v>
      </c>
      <c r="D72" s="100">
        <f t="shared" ref="D72:D135" si="8">100*(1-(G71+G72)/2/$H$2)</f>
        <v>9.9122025535324561</v>
      </c>
      <c r="E72" s="101">
        <f>'인원 입력 기능'!E71</f>
        <v>2677</v>
      </c>
      <c r="F72" s="117">
        <f t="shared" si="6"/>
        <v>7.0559520922729817E-3</v>
      </c>
      <c r="G72" s="102">
        <f>SUM($E$6:E72)</f>
        <v>343128</v>
      </c>
      <c r="H72" s="118">
        <f t="shared" si="7"/>
        <v>0.90440595051081196</v>
      </c>
      <c r="I72" s="80"/>
      <c r="J72" s="80"/>
      <c r="K72" s="113"/>
    </row>
    <row r="73" spans="1:11" s="81" customFormat="1" ht="25" customHeight="1">
      <c r="A73" s="79"/>
      <c r="B73" s="99">
        <f>'인원 입력 기능'!B72</f>
        <v>68</v>
      </c>
      <c r="C73" s="83">
        <f t="shared" si="5"/>
        <v>8</v>
      </c>
      <c r="D73" s="100">
        <f t="shared" si="8"/>
        <v>9.2477253318432489</v>
      </c>
      <c r="E73" s="101">
        <f>'인원 입력 기능'!E72</f>
        <v>2365</v>
      </c>
      <c r="F73" s="117">
        <f t="shared" si="6"/>
        <v>6.2335923415112442E-3</v>
      </c>
      <c r="G73" s="102">
        <f>SUM($E$6:E73)</f>
        <v>345493</v>
      </c>
      <c r="H73" s="118">
        <f t="shared" si="7"/>
        <v>0.91063954285232318</v>
      </c>
      <c r="I73" s="80"/>
      <c r="J73" s="80"/>
      <c r="K73" s="113"/>
    </row>
    <row r="74" spans="1:11" s="81" customFormat="1" ht="25" customHeight="1">
      <c r="A74" s="79"/>
      <c r="B74" s="99">
        <f>'인원 입력 기능'!B73</f>
        <v>67</v>
      </c>
      <c r="C74" s="83">
        <f t="shared" si="5"/>
        <v>8</v>
      </c>
      <c r="D74" s="100">
        <f t="shared" si="8"/>
        <v>8.4971902708515614</v>
      </c>
      <c r="E74" s="101">
        <f>'인원 입력 기능'!E73</f>
        <v>3330</v>
      </c>
      <c r="F74" s="117">
        <f t="shared" si="6"/>
        <v>8.7771088783223858E-3</v>
      </c>
      <c r="G74" s="102">
        <f>SUM($E$6:E74)</f>
        <v>348823</v>
      </c>
      <c r="H74" s="118">
        <f t="shared" si="7"/>
        <v>0.91941665173064557</v>
      </c>
      <c r="I74" s="80"/>
      <c r="J74" s="80"/>
      <c r="K74" s="113"/>
    </row>
    <row r="75" spans="1:11" s="81" customFormat="1" ht="25" customHeight="1">
      <c r="A75" s="79"/>
      <c r="B75" s="99">
        <f>'인원 입력 기능'!B74</f>
        <v>66</v>
      </c>
      <c r="C75" s="83">
        <f t="shared" si="5"/>
        <v>8</v>
      </c>
      <c r="D75" s="100">
        <f t="shared" si="8"/>
        <v>7.6772027116785662</v>
      </c>
      <c r="E75" s="101">
        <f>'인원 입력 기능'!E74</f>
        <v>2892</v>
      </c>
      <c r="F75" s="117">
        <f t="shared" si="6"/>
        <v>7.6226423051376398E-3</v>
      </c>
      <c r="G75" s="102">
        <f>SUM($E$6:E75)</f>
        <v>351715</v>
      </c>
      <c r="H75" s="118">
        <f t="shared" si="7"/>
        <v>0.92703929403578322</v>
      </c>
      <c r="I75" s="80"/>
      <c r="J75" s="80"/>
      <c r="K75" s="113"/>
    </row>
    <row r="76" spans="1:11" s="81" customFormat="1" ht="25" customHeight="1">
      <c r="A76" s="79"/>
      <c r="B76" s="99">
        <f>'인원 입력 기능'!B75</f>
        <v>65</v>
      </c>
      <c r="C76" s="83">
        <f t="shared" si="5"/>
        <v>8</v>
      </c>
      <c r="D76" s="100">
        <f t="shared" si="8"/>
        <v>6.957110776075659</v>
      </c>
      <c r="E76" s="101">
        <f>'인원 입력 기능'!E75</f>
        <v>2572</v>
      </c>
      <c r="F76" s="117">
        <f t="shared" si="6"/>
        <v>6.7791964069204734E-3</v>
      </c>
      <c r="G76" s="102">
        <f>SUM($E$6:E76)</f>
        <v>354287</v>
      </c>
      <c r="H76" s="118">
        <f t="shared" si="7"/>
        <v>0.93381849044270371</v>
      </c>
      <c r="I76" s="80"/>
      <c r="J76" s="80"/>
      <c r="K76" s="113"/>
    </row>
    <row r="77" spans="1:11" s="81" customFormat="1" ht="25" customHeight="1">
      <c r="A77" s="79"/>
      <c r="B77" s="99">
        <f>'인원 입력 기능'!B76</f>
        <v>64</v>
      </c>
      <c r="C77" s="83">
        <f t="shared" si="5"/>
        <v>8</v>
      </c>
      <c r="D77" s="100">
        <f t="shared" si="8"/>
        <v>6.3050216660165077</v>
      </c>
      <c r="E77" s="101">
        <f>'인원 입력 기능'!E76</f>
        <v>2376</v>
      </c>
      <c r="F77" s="117">
        <f t="shared" si="6"/>
        <v>6.262585794262459E-3</v>
      </c>
      <c r="G77" s="102">
        <f>SUM($E$6:E77)</f>
        <v>356663</v>
      </c>
      <c r="H77" s="118">
        <f t="shared" si="7"/>
        <v>0.94008107623696613</v>
      </c>
      <c r="I77" s="80"/>
      <c r="J77" s="80"/>
      <c r="K77" s="113"/>
    </row>
    <row r="78" spans="1:11" s="81" customFormat="1" ht="25" customHeight="1">
      <c r="A78" s="79"/>
      <c r="B78" s="99">
        <f>'인원 입력 기능'!B77</f>
        <v>63</v>
      </c>
      <c r="C78" s="83">
        <f t="shared" si="5"/>
        <v>8</v>
      </c>
      <c r="D78" s="100">
        <f t="shared" si="8"/>
        <v>5.4701420152031162</v>
      </c>
      <c r="E78" s="101">
        <f>'인원 입력 기능'!E77</f>
        <v>3959</v>
      </c>
      <c r="F78" s="117">
        <f t="shared" si="6"/>
        <v>1.0435007222005504E-2</v>
      </c>
      <c r="G78" s="102">
        <f>SUM($E$6:E78)</f>
        <v>360622</v>
      </c>
      <c r="H78" s="118">
        <f t="shared" si="7"/>
        <v>0.95051608345897165</v>
      </c>
      <c r="I78" s="80"/>
      <c r="J78" s="80"/>
      <c r="K78" s="113"/>
    </row>
    <row r="79" spans="1:11" s="81" customFormat="1" ht="25" customHeight="1">
      <c r="A79" s="79"/>
      <c r="B79" s="99">
        <f>'인원 입력 기능'!B78</f>
        <v>62</v>
      </c>
      <c r="C79" s="83">
        <f t="shared" si="5"/>
        <v>8</v>
      </c>
      <c r="D79" s="100">
        <f t="shared" si="8"/>
        <v>4.3931670339170665</v>
      </c>
      <c r="E79" s="101">
        <f>'인원 입력 기능'!E78</f>
        <v>4213</v>
      </c>
      <c r="F79" s="117">
        <f t="shared" si="6"/>
        <v>1.1104492403715379E-2</v>
      </c>
      <c r="G79" s="102">
        <f>SUM($E$6:E79)</f>
        <v>364835</v>
      </c>
      <c r="H79" s="118">
        <f t="shared" si="7"/>
        <v>0.96162057586268701</v>
      </c>
      <c r="I79" s="80"/>
      <c r="J79" s="80"/>
      <c r="K79" s="113"/>
    </row>
    <row r="80" spans="1:11" s="81" customFormat="1" ht="25" customHeight="1">
      <c r="A80" s="79"/>
      <c r="B80" s="99">
        <f>'인원 입력 기능'!B79</f>
        <v>61</v>
      </c>
      <c r="C80" s="83">
        <f t="shared" si="5"/>
        <v>9</v>
      </c>
      <c r="D80" s="100">
        <f t="shared" si="8"/>
        <v>3.5393098503937792</v>
      </c>
      <c r="E80" s="101">
        <f>'인원 입력 기능'!E79</f>
        <v>2266</v>
      </c>
      <c r="F80" s="117">
        <f t="shared" si="6"/>
        <v>5.9726512667503083E-3</v>
      </c>
      <c r="G80" s="102">
        <f>SUM($E$6:E80)</f>
        <v>367101</v>
      </c>
      <c r="H80" s="118">
        <f t="shared" si="7"/>
        <v>0.96759322712943729</v>
      </c>
      <c r="I80" s="80"/>
      <c r="J80" s="80"/>
      <c r="K80" s="113"/>
    </row>
    <row r="81" spans="1:11" s="81" customFormat="1" ht="25" customHeight="1">
      <c r="A81" s="79"/>
      <c r="B81" s="99">
        <f>'인원 입력 기능'!B80</f>
        <v>60</v>
      </c>
      <c r="C81" s="83">
        <f t="shared" si="5"/>
        <v>9</v>
      </c>
      <c r="D81" s="100">
        <f t="shared" si="8"/>
        <v>3.0381184830625574</v>
      </c>
      <c r="E81" s="101">
        <f>'인원 입력 기능'!E80</f>
        <v>1537</v>
      </c>
      <c r="F81" s="117">
        <f t="shared" si="6"/>
        <v>4.0511760798743269E-3</v>
      </c>
      <c r="G81" s="102">
        <f>SUM($E$6:E81)</f>
        <v>368638</v>
      </c>
      <c r="H81" s="118">
        <f t="shared" si="7"/>
        <v>0.97164440320931167</v>
      </c>
      <c r="I81" s="80"/>
      <c r="J81" s="80"/>
      <c r="K81" s="113"/>
    </row>
    <row r="82" spans="1:11" s="81" customFormat="1" ht="25" customHeight="1">
      <c r="A82" s="79"/>
      <c r="B82" s="99">
        <f>'인원 입력 기능'!B81</f>
        <v>59</v>
      </c>
      <c r="C82" s="83">
        <f t="shared" si="5"/>
        <v>9</v>
      </c>
      <c r="D82" s="100">
        <f t="shared" si="8"/>
        <v>2.1953315269533702</v>
      </c>
      <c r="E82" s="101">
        <f>'인원 입력 기능'!E81</f>
        <v>4858</v>
      </c>
      <c r="F82" s="117">
        <f t="shared" si="6"/>
        <v>1.2804563042309355E-2</v>
      </c>
      <c r="G82" s="102">
        <f>SUM($E$6:E82)</f>
        <v>373496</v>
      </c>
      <c r="H82" s="118">
        <f t="shared" si="7"/>
        <v>0.98444896625162104</v>
      </c>
      <c r="I82" s="80"/>
      <c r="J82" s="80"/>
      <c r="K82" s="113"/>
    </row>
    <row r="83" spans="1:11" s="81" customFormat="1" ht="25" customHeight="1">
      <c r="A83" s="79"/>
      <c r="B83" s="99">
        <f>'인원 입력 기능'!B82</f>
        <v>58</v>
      </c>
      <c r="C83" s="83">
        <f t="shared" si="5"/>
        <v>9</v>
      </c>
      <c r="D83" s="100">
        <f t="shared" si="8"/>
        <v>1.3517538403146068</v>
      </c>
      <c r="E83" s="101">
        <f>'인원 입력 기능'!E82</f>
        <v>1543</v>
      </c>
      <c r="F83" s="117">
        <f t="shared" si="6"/>
        <v>4.0669906904658984E-3</v>
      </c>
      <c r="G83" s="102">
        <f>SUM($E$6:E83)</f>
        <v>375039</v>
      </c>
      <c r="H83" s="118">
        <f t="shared" si="7"/>
        <v>0.98851595694208694</v>
      </c>
      <c r="I83" s="80"/>
      <c r="J83" s="80"/>
      <c r="K83" s="113"/>
    </row>
    <row r="84" spans="1:11" s="81" customFormat="1" ht="25" customHeight="1">
      <c r="A84" s="79"/>
      <c r="B84" s="99">
        <f>'인원 입력 기능'!B83</f>
        <v>57</v>
      </c>
      <c r="C84" s="83">
        <f t="shared" si="5"/>
        <v>9</v>
      </c>
      <c r="D84" s="100">
        <f t="shared" si="8"/>
        <v>1.03717487796392</v>
      </c>
      <c r="E84" s="101">
        <f>'인원 입력 기능'!E83</f>
        <v>844</v>
      </c>
      <c r="F84" s="117">
        <f t="shared" si="6"/>
        <v>2.2245885565477757E-3</v>
      </c>
      <c r="G84" s="102">
        <f>SUM($E$6:E84)</f>
        <v>375883</v>
      </c>
      <c r="H84" s="118">
        <f t="shared" si="7"/>
        <v>0.99074054549863466</v>
      </c>
      <c r="I84" s="80"/>
      <c r="J84" s="80"/>
      <c r="K84" s="113"/>
    </row>
    <row r="85" spans="1:11" s="81" customFormat="1" ht="25" customHeight="1">
      <c r="A85" s="79"/>
      <c r="B85" s="99">
        <f>'인원 입력 기능'!B84</f>
        <v>56</v>
      </c>
      <c r="C85" s="83">
        <f t="shared" si="5"/>
        <v>9</v>
      </c>
      <c r="D85" s="100">
        <f t="shared" si="8"/>
        <v>0.83751541924532713</v>
      </c>
      <c r="E85" s="101">
        <f>'인원 입력 기능'!E84</f>
        <v>671</v>
      </c>
      <c r="F85" s="117">
        <f t="shared" si="6"/>
        <v>1.7686006178241204E-3</v>
      </c>
      <c r="G85" s="102">
        <f>SUM($E$6:E85)</f>
        <v>376554</v>
      </c>
      <c r="H85" s="118">
        <f t="shared" si="7"/>
        <v>0.9925091461164588</v>
      </c>
      <c r="I85" s="80"/>
      <c r="J85" s="80"/>
      <c r="K85" s="113"/>
    </row>
    <row r="86" spans="1:11" s="81" customFormat="1" ht="25" customHeight="1">
      <c r="A86" s="79"/>
      <c r="B86" s="99">
        <f>'인원 입력 기능'!B85</f>
        <v>55</v>
      </c>
      <c r="C86" s="83">
        <f t="shared" si="5"/>
        <v>9</v>
      </c>
      <c r="D86" s="100">
        <f t="shared" si="8"/>
        <v>0.67502029541692821</v>
      </c>
      <c r="E86" s="101">
        <f>'인원 입력 기능'!E85</f>
        <v>562</v>
      </c>
      <c r="F86" s="117">
        <f t="shared" si="6"/>
        <v>1.4813018587438982E-3</v>
      </c>
      <c r="G86" s="102">
        <f>SUM($E$6:E86)</f>
        <v>377116</v>
      </c>
      <c r="H86" s="118">
        <f t="shared" si="7"/>
        <v>0.99399044797520264</v>
      </c>
      <c r="I86" s="80"/>
      <c r="J86" s="80"/>
      <c r="K86" s="113"/>
    </row>
    <row r="87" spans="1:11" s="81" customFormat="1" ht="25" customHeight="1">
      <c r="A87" s="79"/>
      <c r="B87" s="99">
        <f>'인원 입력 기능'!B86</f>
        <v>54</v>
      </c>
      <c r="C87" s="83">
        <f t="shared" si="5"/>
        <v>9</v>
      </c>
      <c r="D87" s="100">
        <f t="shared" si="8"/>
        <v>0.5506120254298974</v>
      </c>
      <c r="E87" s="101">
        <f>'인원 입력 기능'!E86</f>
        <v>382</v>
      </c>
      <c r="F87" s="117">
        <f t="shared" si="6"/>
        <v>1.0068635409967422E-3</v>
      </c>
      <c r="G87" s="102">
        <f>SUM($E$6:E87)</f>
        <v>377498</v>
      </c>
      <c r="H87" s="118">
        <f t="shared" si="7"/>
        <v>0.99499731151619941</v>
      </c>
      <c r="I87" s="80"/>
      <c r="J87" s="80"/>
      <c r="K87" s="113"/>
    </row>
    <row r="88" spans="1:11" s="81" customFormat="1" ht="25" customHeight="1">
      <c r="A88" s="79"/>
      <c r="B88" s="99">
        <f>'인원 입력 기능'!B87</f>
        <v>53</v>
      </c>
      <c r="C88" s="83">
        <f t="shared" si="5"/>
        <v>9</v>
      </c>
      <c r="D88" s="100">
        <f t="shared" si="8"/>
        <v>0.46863962719690955</v>
      </c>
      <c r="E88" s="101">
        <f>'인원 입력 기능'!E87</f>
        <v>240</v>
      </c>
      <c r="F88" s="117">
        <f t="shared" si="6"/>
        <v>6.3258442366287469E-4</v>
      </c>
      <c r="G88" s="102">
        <f>SUM($E$6:E88)</f>
        <v>377738</v>
      </c>
      <c r="H88" s="118">
        <f t="shared" si="7"/>
        <v>0.99562989593986229</v>
      </c>
      <c r="I88" s="80"/>
      <c r="J88" s="80"/>
      <c r="K88" s="113"/>
    </row>
    <row r="89" spans="1:11" s="81" customFormat="1" ht="25" customHeight="1">
      <c r="A89" s="79"/>
      <c r="B89" s="99">
        <f>'인원 입력 기능'!B88</f>
        <v>52</v>
      </c>
      <c r="C89" s="83">
        <f t="shared" si="5"/>
        <v>9</v>
      </c>
      <c r="D89" s="100">
        <f t="shared" si="8"/>
        <v>0.40907126063532973</v>
      </c>
      <c r="E89" s="101">
        <f>'인원 입력 기능'!E88</f>
        <v>212</v>
      </c>
      <c r="F89" s="117">
        <f t="shared" si="6"/>
        <v>5.5878290756887267E-4</v>
      </c>
      <c r="G89" s="102">
        <f>SUM($E$6:E89)</f>
        <v>377950</v>
      </c>
      <c r="H89" s="118">
        <f t="shared" si="7"/>
        <v>0.99618867884743123</v>
      </c>
      <c r="I89" s="80"/>
      <c r="J89" s="80"/>
      <c r="K89" s="113"/>
    </row>
    <row r="90" spans="1:11" s="81" customFormat="1" ht="25" customHeight="1">
      <c r="A90" s="79"/>
      <c r="B90" s="99">
        <f>'인원 입력 기능'!B89</f>
        <v>51</v>
      </c>
      <c r="C90" s="83">
        <f t="shared" si="5"/>
        <v>9</v>
      </c>
      <c r="D90" s="100">
        <f t="shared" si="8"/>
        <v>0.36320888991976386</v>
      </c>
      <c r="E90" s="101">
        <f>'인원 입력 기능'!E89</f>
        <v>136</v>
      </c>
      <c r="F90" s="117">
        <f t="shared" si="6"/>
        <v>3.5846450674229566E-4</v>
      </c>
      <c r="G90" s="102">
        <f>SUM($E$6:E90)</f>
        <v>378086</v>
      </c>
      <c r="H90" s="118">
        <f t="shared" si="7"/>
        <v>0.99654714335417349</v>
      </c>
      <c r="I90" s="80"/>
      <c r="J90" s="80"/>
      <c r="K90" s="113"/>
    </row>
    <row r="91" spans="1:11" s="81" customFormat="1" ht="25" customHeight="1">
      <c r="A91" s="79"/>
      <c r="B91" s="99">
        <f>'인원 입력 기능'!B90</f>
        <v>50</v>
      </c>
      <c r="C91" s="83">
        <f t="shared" si="5"/>
        <v>9</v>
      </c>
      <c r="D91" s="100">
        <f t="shared" si="8"/>
        <v>0.33250218768779982</v>
      </c>
      <c r="E91" s="101">
        <f>'인원 입력 기능'!E90</f>
        <v>97</v>
      </c>
      <c r="F91" s="117">
        <f t="shared" si="6"/>
        <v>2.5566953789707853E-4</v>
      </c>
      <c r="G91" s="102">
        <f>SUM($E$6:E91)</f>
        <v>378183</v>
      </c>
      <c r="H91" s="118">
        <f t="shared" si="7"/>
        <v>0.99680281289207051</v>
      </c>
      <c r="I91" s="80"/>
      <c r="J91" s="80"/>
      <c r="K91" s="113"/>
    </row>
    <row r="92" spans="1:11" s="81" customFormat="1" ht="25" customHeight="1">
      <c r="A92" s="79"/>
      <c r="B92" s="99">
        <f>'인원 입력 기능'!B91</f>
        <v>49</v>
      </c>
      <c r="C92" s="83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00">
        <f t="shared" si="8"/>
        <v>0.31181140549715325</v>
      </c>
      <c r="E92" s="101">
        <f>'인원 입력 기능'!E91</f>
        <v>60</v>
      </c>
      <c r="F92" s="117">
        <f t="shared" si="6"/>
        <v>1.5814610591571867E-4</v>
      </c>
      <c r="G92" s="102">
        <f>SUM($E$6:E92)</f>
        <v>378243</v>
      </c>
      <c r="H92" s="118">
        <f t="shared" si="7"/>
        <v>0.99696095899798631</v>
      </c>
      <c r="I92" s="80"/>
      <c r="J92" s="80"/>
      <c r="K92" s="113"/>
    </row>
    <row r="93" spans="1:11" s="81" customFormat="1" ht="25" customHeight="1">
      <c r="A93" s="79"/>
      <c r="B93" s="99">
        <f>'인원 입력 기능'!B92</f>
        <v>48</v>
      </c>
      <c r="C93" s="83">
        <f t="shared" si="9"/>
        <v>9</v>
      </c>
      <c r="D93" s="100">
        <f t="shared" si="8"/>
        <v>0.29705110227835618</v>
      </c>
      <c r="E93" s="101">
        <f>'인원 입력 기능'!E92</f>
        <v>52</v>
      </c>
      <c r="F93" s="117">
        <f t="shared" si="6"/>
        <v>1.3705995846028952E-4</v>
      </c>
      <c r="G93" s="102">
        <f>SUM($E$6:E93)</f>
        <v>378295</v>
      </c>
      <c r="H93" s="118">
        <f t="shared" si="7"/>
        <v>0.99709801895644656</v>
      </c>
      <c r="I93" s="80"/>
      <c r="J93" s="80"/>
    </row>
    <row r="94" spans="1:11" s="81" customFormat="1" ht="25" customHeight="1">
      <c r="A94" s="79"/>
      <c r="B94" s="99">
        <f>'인원 입력 기능'!B93</f>
        <v>47</v>
      </c>
      <c r="C94" s="83">
        <f t="shared" si="9"/>
        <v>9</v>
      </c>
      <c r="D94" s="100">
        <f t="shared" si="8"/>
        <v>0.24156817678625542</v>
      </c>
      <c r="E94" s="101">
        <f>'인원 입력 기능'!E93</f>
        <v>369</v>
      </c>
      <c r="F94" s="117">
        <f t="shared" si="6"/>
        <v>9.7259855138166979E-4</v>
      </c>
      <c r="G94" s="102">
        <f>SUM($E$6:E94)</f>
        <v>378664</v>
      </c>
      <c r="H94" s="118">
        <f t="shared" si="7"/>
        <v>0.99807061750782822</v>
      </c>
      <c r="I94" s="80"/>
      <c r="J94" s="80"/>
    </row>
    <row r="95" spans="1:11" s="81" customFormat="1" ht="25" customHeight="1">
      <c r="A95" s="79"/>
      <c r="B95" s="99">
        <f>'인원 입력 기능'!B94</f>
        <v>46</v>
      </c>
      <c r="C95" s="83">
        <f t="shared" si="9"/>
        <v>9</v>
      </c>
      <c r="D95" s="100">
        <f t="shared" si="8"/>
        <v>0.18766671235331822</v>
      </c>
      <c r="E95" s="101">
        <f>'인원 입력 기능'!E94</f>
        <v>40</v>
      </c>
      <c r="F95" s="117">
        <f t="shared" si="6"/>
        <v>1.0543073727714577E-4</v>
      </c>
      <c r="G95" s="102">
        <f>SUM($E$6:E95)</f>
        <v>378704</v>
      </c>
      <c r="H95" s="118">
        <f t="shared" si="7"/>
        <v>0.99817604824510542</v>
      </c>
      <c r="I95" s="80"/>
      <c r="J95" s="80"/>
    </row>
    <row r="96" spans="1:11" s="81" customFormat="1" ht="25" customHeight="1">
      <c r="A96" s="79"/>
      <c r="B96" s="99">
        <f>'인원 입력 기능'!B95</f>
        <v>45</v>
      </c>
      <c r="C96" s="83">
        <f t="shared" si="9"/>
        <v>9</v>
      </c>
      <c r="D96" s="100">
        <f t="shared" si="8"/>
        <v>0.18120907969509936</v>
      </c>
      <c r="E96" s="101">
        <f>'인원 입력 기능'!E95</f>
        <v>9</v>
      </c>
      <c r="F96" s="117">
        <f t="shared" si="6"/>
        <v>2.3721915887357799E-5</v>
      </c>
      <c r="G96" s="102">
        <f>SUM($E$6:E96)</f>
        <v>378713</v>
      </c>
      <c r="H96" s="118">
        <f t="shared" si="7"/>
        <v>0.99819977016099271</v>
      </c>
      <c r="I96" s="80"/>
      <c r="J96" s="80"/>
    </row>
    <row r="97" spans="1:10" s="81" customFormat="1" ht="25" customHeight="1" thickBot="1">
      <c r="A97" s="79"/>
      <c r="B97" s="103">
        <f>'인원 입력 기능'!B96</f>
        <v>44</v>
      </c>
      <c r="C97" s="84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55">
        <f t="shared" si="8"/>
        <v>9.0011491950359179E-2</v>
      </c>
      <c r="E97" s="104">
        <f>'인원 입력 기능'!E96</f>
        <v>683</v>
      </c>
      <c r="F97" s="123">
        <f t="shared" ref="F97:F117" si="11">E97/$H$2</f>
        <v>1.8002298390072643E-3</v>
      </c>
      <c r="G97" s="105">
        <f>SUM($E$6:E97)</f>
        <v>379396</v>
      </c>
      <c r="H97" s="124">
        <f t="shared" ref="H97:H117" si="12">G97/$H$2</f>
        <v>1</v>
      </c>
      <c r="I97" s="80"/>
      <c r="J97" s="80"/>
    </row>
    <row r="98" spans="1:10" s="81" customFormat="1" ht="25" hidden="1" customHeight="1">
      <c r="A98" s="79"/>
      <c r="B98" s="139">
        <f>'인원 입력 기능'!B97</f>
        <v>0</v>
      </c>
      <c r="C98" s="85">
        <f t="shared" si="10"/>
        <v>9</v>
      </c>
      <c r="D98" s="140">
        <f t="shared" si="8"/>
        <v>0</v>
      </c>
      <c r="E98" s="141">
        <f>'인원 입력 기능'!E97</f>
        <v>0</v>
      </c>
      <c r="F98" s="117">
        <f t="shared" si="11"/>
        <v>0</v>
      </c>
      <c r="G98" s="142">
        <f>SUM($E$6:E98)</f>
        <v>379396</v>
      </c>
      <c r="H98" s="118">
        <f t="shared" si="12"/>
        <v>1</v>
      </c>
      <c r="I98" s="80"/>
      <c r="J98" s="80"/>
    </row>
    <row r="99" spans="1:10" s="81" customFormat="1" ht="25" hidden="1" customHeight="1">
      <c r="A99" s="79"/>
      <c r="B99" s="99">
        <f>'인원 입력 기능'!B98</f>
        <v>0</v>
      </c>
      <c r="C99" s="83">
        <f t="shared" si="10"/>
        <v>9</v>
      </c>
      <c r="D99" s="100">
        <f t="shared" si="8"/>
        <v>0</v>
      </c>
      <c r="E99" s="101">
        <f>'인원 입력 기능'!E98</f>
        <v>0</v>
      </c>
      <c r="F99" s="117">
        <f t="shared" si="11"/>
        <v>0</v>
      </c>
      <c r="G99" s="102">
        <f>SUM($E$6:E99)</f>
        <v>379396</v>
      </c>
      <c r="H99" s="118">
        <f t="shared" si="12"/>
        <v>1</v>
      </c>
      <c r="I99" s="80"/>
      <c r="J99" s="80"/>
    </row>
    <row r="100" spans="1:10" ht="25" hidden="1" customHeight="1">
      <c r="A100" s="2"/>
      <c r="B100" s="99">
        <f>'인원 입력 기능'!B99</f>
        <v>0</v>
      </c>
      <c r="C100" s="83">
        <f t="shared" si="10"/>
        <v>9</v>
      </c>
      <c r="D100" s="100">
        <f t="shared" si="8"/>
        <v>0</v>
      </c>
      <c r="E100" s="101">
        <f>'인원 입력 기능'!E99</f>
        <v>0</v>
      </c>
      <c r="F100" s="117">
        <f t="shared" si="11"/>
        <v>0</v>
      </c>
      <c r="G100" s="102">
        <f>SUM($E$6:E100)</f>
        <v>379396</v>
      </c>
      <c r="H100" s="118">
        <f t="shared" si="12"/>
        <v>1</v>
      </c>
      <c r="I100" s="1"/>
      <c r="J100" s="1"/>
    </row>
    <row r="101" spans="1:10" ht="25" hidden="1" customHeight="1">
      <c r="A101" s="2"/>
      <c r="B101" s="99">
        <f>'인원 입력 기능'!B100</f>
        <v>0</v>
      </c>
      <c r="C101" s="83">
        <f t="shared" si="10"/>
        <v>9</v>
      </c>
      <c r="D101" s="100">
        <f t="shared" si="8"/>
        <v>0</v>
      </c>
      <c r="E101" s="101">
        <f>'인원 입력 기능'!E100</f>
        <v>0</v>
      </c>
      <c r="F101" s="117">
        <f t="shared" si="11"/>
        <v>0</v>
      </c>
      <c r="G101" s="102">
        <f>SUM($E$6:E101)</f>
        <v>379396</v>
      </c>
      <c r="H101" s="118">
        <f t="shared" si="12"/>
        <v>1</v>
      </c>
      <c r="I101" s="1"/>
      <c r="J101" s="1"/>
    </row>
    <row r="102" spans="1:10" ht="25" hidden="1" customHeight="1">
      <c r="A102" s="2"/>
      <c r="B102" s="99">
        <f>'인원 입력 기능'!B101</f>
        <v>0</v>
      </c>
      <c r="C102" s="83">
        <f t="shared" si="10"/>
        <v>9</v>
      </c>
      <c r="D102" s="100">
        <f t="shared" si="8"/>
        <v>0</v>
      </c>
      <c r="E102" s="101">
        <f>'인원 입력 기능'!E101</f>
        <v>0</v>
      </c>
      <c r="F102" s="117">
        <f t="shared" si="11"/>
        <v>0</v>
      </c>
      <c r="G102" s="102">
        <f>SUM($E$6:E102)</f>
        <v>379396</v>
      </c>
      <c r="H102" s="118">
        <f t="shared" si="12"/>
        <v>1</v>
      </c>
      <c r="I102" s="1"/>
      <c r="J102" s="1"/>
    </row>
    <row r="103" spans="1:10" ht="25" hidden="1" customHeight="1">
      <c r="A103" s="2"/>
      <c r="B103" s="99">
        <f>'인원 입력 기능'!B102</f>
        <v>0</v>
      </c>
      <c r="C103" s="83">
        <f t="shared" si="10"/>
        <v>9</v>
      </c>
      <c r="D103" s="100">
        <f t="shared" si="8"/>
        <v>0</v>
      </c>
      <c r="E103" s="101">
        <f>'인원 입력 기능'!E102</f>
        <v>0</v>
      </c>
      <c r="F103" s="117">
        <f t="shared" si="11"/>
        <v>0</v>
      </c>
      <c r="G103" s="102">
        <f>SUM($E$6:E103)</f>
        <v>379396</v>
      </c>
      <c r="H103" s="118">
        <f t="shared" si="12"/>
        <v>1</v>
      </c>
      <c r="I103" s="1"/>
      <c r="J103" s="1"/>
    </row>
    <row r="104" spans="1:10" ht="25" hidden="1" customHeight="1" thickBot="1">
      <c r="A104" s="2"/>
      <c r="B104" s="103">
        <f>'인원 입력 기능'!B103</f>
        <v>0</v>
      </c>
      <c r="C104" s="84">
        <f t="shared" si="10"/>
        <v>9</v>
      </c>
      <c r="D104" s="155">
        <f t="shared" si="8"/>
        <v>0</v>
      </c>
      <c r="E104" s="104">
        <f>'인원 입력 기능'!E103</f>
        <v>0</v>
      </c>
      <c r="F104" s="123">
        <f t="shared" si="11"/>
        <v>0</v>
      </c>
      <c r="G104" s="105">
        <f>SUM($E$6:E104)</f>
        <v>379396</v>
      </c>
      <c r="H104" s="124">
        <f t="shared" si="12"/>
        <v>1</v>
      </c>
      <c r="I104" s="1"/>
      <c r="J104" s="1"/>
    </row>
    <row r="105" spans="1:10" ht="21" hidden="1" customHeight="1">
      <c r="A105" s="2"/>
      <c r="B105" s="139">
        <f>'인원 입력 기능'!B104</f>
        <v>0</v>
      </c>
      <c r="C105" s="85">
        <f t="shared" si="10"/>
        <v>9</v>
      </c>
      <c r="D105" s="140">
        <f t="shared" si="8"/>
        <v>0</v>
      </c>
      <c r="E105" s="141">
        <f>'인원 입력 기능'!E104</f>
        <v>0</v>
      </c>
      <c r="F105" s="117">
        <f t="shared" si="11"/>
        <v>0</v>
      </c>
      <c r="G105" s="142">
        <f>SUM($E$6:E105)</f>
        <v>379396</v>
      </c>
      <c r="H105" s="118">
        <f t="shared" si="12"/>
        <v>1</v>
      </c>
      <c r="I105" s="1"/>
      <c r="J105" s="1"/>
    </row>
    <row r="106" spans="1:10" ht="21" hidden="1" customHeight="1" thickBot="1">
      <c r="A106" s="2"/>
      <c r="B106" s="99">
        <f>'인원 입력 기능'!B105</f>
        <v>0</v>
      </c>
      <c r="C106" s="83">
        <f t="shared" si="10"/>
        <v>9</v>
      </c>
      <c r="D106" s="100">
        <f t="shared" si="8"/>
        <v>0</v>
      </c>
      <c r="E106" s="101">
        <f>'인원 입력 기능'!E105</f>
        <v>0</v>
      </c>
      <c r="F106" s="117">
        <f t="shared" si="11"/>
        <v>0</v>
      </c>
      <c r="G106" s="102">
        <f>SUM($E$6:E106)</f>
        <v>379396</v>
      </c>
      <c r="H106" s="118">
        <f t="shared" si="12"/>
        <v>1</v>
      </c>
      <c r="I106" s="1"/>
      <c r="J106" s="1"/>
    </row>
    <row r="107" spans="1:10" ht="21" hidden="1" customHeight="1">
      <c r="A107" s="2"/>
      <c r="B107" s="99">
        <f>'인원 입력 기능'!B106</f>
        <v>0</v>
      </c>
      <c r="C107" s="83">
        <f t="shared" si="10"/>
        <v>9</v>
      </c>
      <c r="D107" s="100">
        <f t="shared" si="8"/>
        <v>0</v>
      </c>
      <c r="E107" s="101">
        <f>'인원 입력 기능'!E106</f>
        <v>0</v>
      </c>
      <c r="F107" s="117">
        <f t="shared" si="11"/>
        <v>0</v>
      </c>
      <c r="G107" s="102">
        <f>SUM($E$6:E107)</f>
        <v>379396</v>
      </c>
      <c r="H107" s="118">
        <f t="shared" si="12"/>
        <v>1</v>
      </c>
      <c r="I107" s="1"/>
      <c r="J107" s="1"/>
    </row>
    <row r="108" spans="1:10" ht="21" hidden="1" customHeight="1">
      <c r="A108" s="2"/>
      <c r="B108" s="99">
        <f>'인원 입력 기능'!B107</f>
        <v>0</v>
      </c>
      <c r="C108" s="83">
        <f t="shared" si="10"/>
        <v>9</v>
      </c>
      <c r="D108" s="100">
        <f t="shared" si="8"/>
        <v>0</v>
      </c>
      <c r="E108" s="101">
        <f>'인원 입력 기능'!E107</f>
        <v>0</v>
      </c>
      <c r="F108" s="117">
        <f t="shared" si="11"/>
        <v>0</v>
      </c>
      <c r="G108" s="102">
        <f>SUM($E$6:E108)</f>
        <v>379396</v>
      </c>
      <c r="H108" s="118">
        <f t="shared" si="12"/>
        <v>1</v>
      </c>
      <c r="I108" s="1"/>
      <c r="J108" s="1"/>
    </row>
    <row r="109" spans="1:10" ht="21" hidden="1" customHeight="1">
      <c r="A109" s="2"/>
      <c r="B109" s="99">
        <f>'인원 입력 기능'!B108</f>
        <v>0</v>
      </c>
      <c r="C109" s="83">
        <f t="shared" si="10"/>
        <v>9</v>
      </c>
      <c r="D109" s="100">
        <f t="shared" si="8"/>
        <v>0</v>
      </c>
      <c r="E109" s="101">
        <f>'인원 입력 기능'!E108</f>
        <v>0</v>
      </c>
      <c r="F109" s="117">
        <f t="shared" si="11"/>
        <v>0</v>
      </c>
      <c r="G109" s="102">
        <f>SUM($E$6:E109)</f>
        <v>379396</v>
      </c>
      <c r="H109" s="118">
        <f t="shared" si="12"/>
        <v>1</v>
      </c>
      <c r="I109" s="1"/>
      <c r="J109" s="1"/>
    </row>
    <row r="110" spans="1:10" ht="21" hidden="1" customHeight="1">
      <c r="A110" s="2"/>
      <c r="B110" s="99">
        <f>'인원 입력 기능'!B109</f>
        <v>0</v>
      </c>
      <c r="C110" s="83">
        <f t="shared" si="10"/>
        <v>9</v>
      </c>
      <c r="D110" s="100">
        <f t="shared" si="8"/>
        <v>0</v>
      </c>
      <c r="E110" s="101">
        <f>'인원 입력 기능'!E109</f>
        <v>0</v>
      </c>
      <c r="F110" s="117">
        <f t="shared" si="11"/>
        <v>0</v>
      </c>
      <c r="G110" s="102">
        <f>SUM($E$6:E110)</f>
        <v>379396</v>
      </c>
      <c r="H110" s="118">
        <f t="shared" si="12"/>
        <v>1</v>
      </c>
      <c r="I110" s="1"/>
      <c r="J110" s="1"/>
    </row>
    <row r="111" spans="1:10" ht="21" hidden="1" customHeight="1">
      <c r="A111" s="2"/>
      <c r="B111" s="99">
        <f>'인원 입력 기능'!B110</f>
        <v>0</v>
      </c>
      <c r="C111" s="83">
        <f t="shared" si="10"/>
        <v>9</v>
      </c>
      <c r="D111" s="100">
        <f t="shared" si="8"/>
        <v>0</v>
      </c>
      <c r="E111" s="101">
        <f>'인원 입력 기능'!E110</f>
        <v>0</v>
      </c>
      <c r="F111" s="117">
        <f t="shared" si="11"/>
        <v>0</v>
      </c>
      <c r="G111" s="102">
        <f>SUM($E$6:E111)</f>
        <v>379396</v>
      </c>
      <c r="H111" s="118">
        <f t="shared" si="12"/>
        <v>1</v>
      </c>
      <c r="I111" s="1"/>
      <c r="J111" s="1"/>
    </row>
    <row r="112" spans="1:10" ht="21" hidden="1" customHeight="1">
      <c r="A112" s="2"/>
      <c r="B112" s="99">
        <f>'인원 입력 기능'!B111</f>
        <v>0</v>
      </c>
      <c r="C112" s="83">
        <f t="shared" si="10"/>
        <v>9</v>
      </c>
      <c r="D112" s="100">
        <f t="shared" si="8"/>
        <v>0</v>
      </c>
      <c r="E112" s="101">
        <f>'인원 입력 기능'!E111</f>
        <v>0</v>
      </c>
      <c r="F112" s="117">
        <f t="shared" si="11"/>
        <v>0</v>
      </c>
      <c r="G112" s="102">
        <f>SUM($E$6:E112)</f>
        <v>379396</v>
      </c>
      <c r="H112" s="118">
        <f t="shared" si="12"/>
        <v>1</v>
      </c>
      <c r="I112" s="1"/>
      <c r="J112" s="1"/>
    </row>
    <row r="113" spans="1:10" ht="21" hidden="1" customHeight="1">
      <c r="A113" s="2"/>
      <c r="B113" s="99">
        <f>'인원 입력 기능'!B112</f>
        <v>0</v>
      </c>
      <c r="C113" s="83">
        <f t="shared" si="10"/>
        <v>9</v>
      </c>
      <c r="D113" s="100">
        <f t="shared" si="8"/>
        <v>0</v>
      </c>
      <c r="E113" s="101">
        <f>'인원 입력 기능'!E112</f>
        <v>0</v>
      </c>
      <c r="F113" s="117">
        <f t="shared" si="11"/>
        <v>0</v>
      </c>
      <c r="G113" s="102">
        <f>SUM($E$6:E113)</f>
        <v>379396</v>
      </c>
      <c r="H113" s="118">
        <f t="shared" si="12"/>
        <v>1</v>
      </c>
      <c r="I113" s="1"/>
      <c r="J113" s="1"/>
    </row>
    <row r="114" spans="1:10" ht="21" hidden="1" customHeight="1">
      <c r="A114" s="2"/>
      <c r="B114" s="99">
        <f>'인원 입력 기능'!B113</f>
        <v>0</v>
      </c>
      <c r="C114" s="83">
        <f t="shared" si="10"/>
        <v>9</v>
      </c>
      <c r="D114" s="100">
        <f t="shared" si="8"/>
        <v>0</v>
      </c>
      <c r="E114" s="101">
        <f>'인원 입력 기능'!E113</f>
        <v>0</v>
      </c>
      <c r="F114" s="117">
        <f t="shared" si="11"/>
        <v>0</v>
      </c>
      <c r="G114" s="102">
        <f>SUM($E$6:E114)</f>
        <v>379396</v>
      </c>
      <c r="H114" s="118">
        <f t="shared" si="12"/>
        <v>1</v>
      </c>
      <c r="I114" s="1"/>
      <c r="J114" s="1"/>
    </row>
    <row r="115" spans="1:10" ht="21" hidden="1" customHeight="1">
      <c r="A115" s="2"/>
      <c r="B115" s="99">
        <f>'인원 입력 기능'!B114</f>
        <v>0</v>
      </c>
      <c r="C115" s="83">
        <f t="shared" si="10"/>
        <v>9</v>
      </c>
      <c r="D115" s="100">
        <f t="shared" si="8"/>
        <v>0</v>
      </c>
      <c r="E115" s="101">
        <f>'인원 입력 기능'!E114</f>
        <v>0</v>
      </c>
      <c r="F115" s="117">
        <f t="shared" si="11"/>
        <v>0</v>
      </c>
      <c r="G115" s="102">
        <f>SUM($E$6:E115)</f>
        <v>379396</v>
      </c>
      <c r="H115" s="118">
        <f t="shared" si="12"/>
        <v>1</v>
      </c>
      <c r="I115" s="1"/>
      <c r="J115" s="1"/>
    </row>
    <row r="116" spans="1:10" ht="21" hidden="1" customHeight="1">
      <c r="A116" s="2"/>
      <c r="B116" s="99">
        <f>'인원 입력 기능'!B115</f>
        <v>0</v>
      </c>
      <c r="C116" s="83">
        <f t="shared" si="10"/>
        <v>9</v>
      </c>
      <c r="D116" s="100">
        <f t="shared" si="8"/>
        <v>0</v>
      </c>
      <c r="E116" s="101">
        <f>'인원 입력 기능'!E115</f>
        <v>0</v>
      </c>
      <c r="F116" s="117">
        <f t="shared" si="11"/>
        <v>0</v>
      </c>
      <c r="G116" s="102">
        <f>SUM($E$6:E116)</f>
        <v>379396</v>
      </c>
      <c r="H116" s="118">
        <f t="shared" si="12"/>
        <v>1</v>
      </c>
      <c r="I116" s="1"/>
      <c r="J116" s="1"/>
    </row>
    <row r="117" spans="1:10" ht="21" hidden="1" customHeight="1" thickBot="1">
      <c r="A117" s="2"/>
      <c r="B117" s="99">
        <f>'인원 입력 기능'!B116</f>
        <v>0</v>
      </c>
      <c r="C117" s="83">
        <f t="shared" si="10"/>
        <v>9</v>
      </c>
      <c r="D117" s="100">
        <f t="shared" si="8"/>
        <v>0</v>
      </c>
      <c r="E117" s="101">
        <f>'인원 입력 기능'!E116</f>
        <v>0</v>
      </c>
      <c r="F117" s="117">
        <f t="shared" si="11"/>
        <v>0</v>
      </c>
      <c r="G117" s="102">
        <f>SUM($E$6:E117)</f>
        <v>379396</v>
      </c>
      <c r="H117" s="118">
        <f t="shared" si="12"/>
        <v>1</v>
      </c>
      <c r="I117" s="1"/>
      <c r="J117" s="1"/>
    </row>
    <row r="118" spans="1:10" ht="21" hidden="1" customHeight="1">
      <c r="A118" s="2"/>
      <c r="B118" s="74">
        <f>'인원 입력 기능'!B117</f>
        <v>0</v>
      </c>
      <c r="C118" s="56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75">
        <f t="shared" si="8"/>
        <v>50</v>
      </c>
      <c r="E118" s="2"/>
      <c r="F118" s="2"/>
      <c r="G118" s="2"/>
      <c r="H118" s="2"/>
      <c r="I118" s="1"/>
      <c r="J118" s="1"/>
    </row>
    <row r="119" spans="1:10" ht="21" hidden="1" customHeight="1">
      <c r="A119" s="2"/>
      <c r="B119" s="74">
        <f>'인원 입력 기능'!B118</f>
        <v>0</v>
      </c>
      <c r="C119" s="56">
        <f t="shared" si="13"/>
        <v>9</v>
      </c>
      <c r="D119" s="75">
        <f t="shared" si="8"/>
        <v>100</v>
      </c>
      <c r="E119" s="2"/>
      <c r="F119" s="2"/>
      <c r="G119" s="2"/>
      <c r="H119" s="2"/>
      <c r="I119" s="1"/>
      <c r="J119" s="1"/>
    </row>
    <row r="120" spans="1:10" ht="21" hidden="1" customHeight="1">
      <c r="A120" s="2"/>
      <c r="B120" s="74">
        <f>'인원 입력 기능'!B119</f>
        <v>0</v>
      </c>
      <c r="C120" s="56">
        <f t="shared" si="13"/>
        <v>9</v>
      </c>
      <c r="D120" s="75">
        <f t="shared" si="8"/>
        <v>100</v>
      </c>
      <c r="E120" s="2"/>
      <c r="F120" s="2"/>
      <c r="G120" s="2"/>
      <c r="H120" s="2"/>
      <c r="I120" s="1"/>
      <c r="J120" s="1"/>
    </row>
    <row r="121" spans="1:10" ht="21" hidden="1" customHeight="1">
      <c r="A121" s="2"/>
      <c r="B121" s="74">
        <f>'인원 입력 기능'!B120</f>
        <v>0</v>
      </c>
      <c r="C121" s="56">
        <f t="shared" si="13"/>
        <v>9</v>
      </c>
      <c r="D121" s="75">
        <f t="shared" si="8"/>
        <v>100</v>
      </c>
      <c r="E121" s="2"/>
      <c r="F121" s="2"/>
      <c r="G121" s="2"/>
      <c r="H121" s="2"/>
      <c r="I121" s="1"/>
      <c r="J121" s="1"/>
    </row>
    <row r="122" spans="1:10" ht="21" hidden="1" customHeight="1">
      <c r="B122" s="74">
        <f>'인원 입력 기능'!B121</f>
        <v>0</v>
      </c>
      <c r="C122" s="56">
        <f t="shared" si="13"/>
        <v>9</v>
      </c>
      <c r="D122" s="75">
        <f t="shared" si="8"/>
        <v>100</v>
      </c>
    </row>
    <row r="123" spans="1:10" ht="21" hidden="1" customHeight="1">
      <c r="B123" s="74">
        <f>'인원 입력 기능'!B122</f>
        <v>0</v>
      </c>
      <c r="C123" s="56">
        <f t="shared" si="13"/>
        <v>9</v>
      </c>
      <c r="D123" s="75">
        <f t="shared" si="8"/>
        <v>100</v>
      </c>
    </row>
    <row r="124" spans="1:10" ht="21" hidden="1" customHeight="1">
      <c r="B124" s="74">
        <f>'인원 입력 기능'!B123</f>
        <v>0</v>
      </c>
      <c r="C124" s="56">
        <f t="shared" si="13"/>
        <v>9</v>
      </c>
      <c r="D124" s="75">
        <f t="shared" si="8"/>
        <v>100</v>
      </c>
    </row>
    <row r="125" spans="1:10" ht="21" hidden="1" customHeight="1">
      <c r="B125" s="74">
        <f>'인원 입력 기능'!B124</f>
        <v>0</v>
      </c>
      <c r="C125" s="56">
        <f t="shared" si="13"/>
        <v>9</v>
      </c>
      <c r="D125" s="75">
        <f t="shared" si="8"/>
        <v>100</v>
      </c>
    </row>
    <row r="126" spans="1:10" ht="21" hidden="1" customHeight="1">
      <c r="B126" s="74">
        <f>'인원 입력 기능'!B125</f>
        <v>0</v>
      </c>
      <c r="C126" s="56">
        <f t="shared" si="13"/>
        <v>9</v>
      </c>
      <c r="D126" s="75">
        <f t="shared" si="8"/>
        <v>100</v>
      </c>
    </row>
    <row r="127" spans="1:10" ht="21" hidden="1" customHeight="1">
      <c r="B127" s="74">
        <f>'인원 입력 기능'!B126</f>
        <v>0</v>
      </c>
      <c r="C127" s="56">
        <f t="shared" si="13"/>
        <v>9</v>
      </c>
      <c r="D127" s="75">
        <f t="shared" si="8"/>
        <v>100</v>
      </c>
    </row>
    <row r="128" spans="1:10" ht="21" hidden="1" customHeight="1">
      <c r="B128" s="74">
        <f>'인원 입력 기능'!B127</f>
        <v>0</v>
      </c>
      <c r="C128" s="56">
        <f t="shared" si="13"/>
        <v>9</v>
      </c>
      <c r="D128" s="75">
        <f t="shared" si="8"/>
        <v>100</v>
      </c>
    </row>
    <row r="129" spans="2:4" ht="21" hidden="1" customHeight="1">
      <c r="B129" s="74">
        <f>'인원 입력 기능'!B128</f>
        <v>0</v>
      </c>
      <c r="C129" s="56">
        <f t="shared" si="13"/>
        <v>9</v>
      </c>
      <c r="D129" s="75">
        <f t="shared" si="8"/>
        <v>100</v>
      </c>
    </row>
    <row r="130" spans="2:4" ht="21" hidden="1" customHeight="1">
      <c r="B130" s="74">
        <f>'인원 입력 기능'!B129</f>
        <v>0</v>
      </c>
      <c r="C130" s="56">
        <f t="shared" si="13"/>
        <v>9</v>
      </c>
      <c r="D130" s="75">
        <f t="shared" si="8"/>
        <v>100</v>
      </c>
    </row>
    <row r="131" spans="2:4" ht="21" hidden="1" customHeight="1">
      <c r="B131" s="74">
        <f>'인원 입력 기능'!B130</f>
        <v>0</v>
      </c>
      <c r="C131" s="56">
        <f t="shared" si="13"/>
        <v>9</v>
      </c>
      <c r="D131" s="75">
        <f t="shared" si="8"/>
        <v>100</v>
      </c>
    </row>
    <row r="132" spans="2:4" ht="21" hidden="1" customHeight="1">
      <c r="B132" s="74">
        <f>'인원 입력 기능'!B131</f>
        <v>0</v>
      </c>
      <c r="C132" s="56">
        <f t="shared" si="13"/>
        <v>9</v>
      </c>
      <c r="D132" s="75">
        <f t="shared" si="8"/>
        <v>100</v>
      </c>
    </row>
    <row r="133" spans="2:4" ht="21" hidden="1" customHeight="1">
      <c r="B133" s="74">
        <f>'인원 입력 기능'!B132</f>
        <v>0</v>
      </c>
      <c r="C133" s="56">
        <f t="shared" si="13"/>
        <v>9</v>
      </c>
      <c r="D133" s="75">
        <f t="shared" si="8"/>
        <v>100</v>
      </c>
    </row>
    <row r="134" spans="2:4" ht="21" hidden="1" customHeight="1">
      <c r="B134" s="74">
        <f>'인원 입력 기능'!B133</f>
        <v>0</v>
      </c>
      <c r="C134" s="56">
        <f t="shared" si="13"/>
        <v>9</v>
      </c>
      <c r="D134" s="75">
        <f t="shared" si="8"/>
        <v>100</v>
      </c>
    </row>
    <row r="135" spans="2:4" ht="21" hidden="1" customHeight="1">
      <c r="B135" s="74">
        <f>'인원 입력 기능'!B134</f>
        <v>0</v>
      </c>
      <c r="C135" s="56">
        <f t="shared" si="13"/>
        <v>9</v>
      </c>
      <c r="D135" s="77">
        <f t="shared" si="8"/>
        <v>100</v>
      </c>
    </row>
    <row r="136" spans="2:4" ht="21" hidden="1" customHeight="1">
      <c r="B136" s="74">
        <f>'인원 입력 기능'!B135</f>
        <v>0</v>
      </c>
      <c r="C136" s="56">
        <f t="shared" si="13"/>
        <v>9</v>
      </c>
      <c r="D136" s="77">
        <f t="shared" ref="D136:D140" si="14">100*(1-(G135+G136)/2/$H$2)</f>
        <v>100</v>
      </c>
    </row>
    <row r="137" spans="2:4" ht="21" hidden="1" customHeight="1">
      <c r="B137" s="74">
        <f>'인원 입력 기능'!B136</f>
        <v>0</v>
      </c>
      <c r="C137" s="56">
        <f t="shared" si="13"/>
        <v>9</v>
      </c>
      <c r="D137" s="77">
        <f t="shared" si="14"/>
        <v>100</v>
      </c>
    </row>
    <row r="138" spans="2:4" ht="21" hidden="1" customHeight="1">
      <c r="B138" s="74">
        <f>'인원 입력 기능'!B137</f>
        <v>0</v>
      </c>
      <c r="C138" s="56">
        <f t="shared" si="13"/>
        <v>9</v>
      </c>
      <c r="D138" s="77">
        <f t="shared" si="14"/>
        <v>100</v>
      </c>
    </row>
    <row r="139" spans="2:4" ht="21" hidden="1" customHeight="1">
      <c r="B139" s="74">
        <f>'인원 입력 기능'!B138</f>
        <v>0</v>
      </c>
      <c r="C139" s="56">
        <f t="shared" si="13"/>
        <v>9</v>
      </c>
      <c r="D139" s="77">
        <f t="shared" si="14"/>
        <v>100</v>
      </c>
    </row>
    <row r="140" spans="2:4" ht="21" hidden="1" customHeight="1" thickBot="1">
      <c r="B140" s="76">
        <f>'인원 입력 기능'!B139</f>
        <v>0</v>
      </c>
      <c r="C140" s="58">
        <f t="shared" si="13"/>
        <v>9</v>
      </c>
      <c r="D140" s="78">
        <f t="shared" si="14"/>
        <v>100</v>
      </c>
    </row>
  </sheetData>
  <sheetProtection algorithmName="SHA-512" hashValue="GPm3tNtNJ5QWXmunyAVytECQ6OzN5Ss1sNQn0D8pyWQk7VXw8PIVjlE1frSGSwPhr3sLaZNfY24TOdpAR8nT9Q==" saltValue="fbvOEqSn4v2pTKukEghIyQ==" spinCount="100000" sheet="1" objects="1" scenarios="1"/>
  <mergeCells count="3">
    <mergeCell ref="C2:D2"/>
    <mergeCell ref="C3:D3"/>
    <mergeCell ref="I5:J5"/>
  </mergeCells>
  <phoneticPr fontId="1" type="noConversion"/>
  <conditionalFormatting sqref="B6:B140">
    <cfRule type="expression" dxfId="4" priority="1">
      <formula>$B6=$B7</formula>
    </cfRule>
  </conditionalFormatting>
  <conditionalFormatting sqref="B6:H6 B7:B117 B16:C32 B118:D140 C7:D7 E7:H117 C8:C15 D8:D117 C33:C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B1:N107"/>
  <sheetViews>
    <sheetView zoomScale="85" zoomScaleNormal="85" zoomScalePageLayoutView="25" workbookViewId="0">
      <selection activeCell="D4" sqref="D4"/>
    </sheetView>
  </sheetViews>
  <sheetFormatPr defaultRowHeight="17"/>
  <cols>
    <col min="1" max="1" width="8.6640625" style="2" customWidth="1"/>
    <col min="2" max="2" width="14.08203125" style="62" customWidth="1"/>
    <col min="3" max="4" width="21.25" style="62" customWidth="1"/>
    <col min="5" max="9" width="14.08203125" style="2" customWidth="1"/>
    <col min="10" max="11" width="12.4140625" style="2" customWidth="1"/>
    <col min="12" max="12" width="0" style="2" hidden="1" customWidth="1"/>
    <col min="13" max="13" width="8.6640625" style="2" hidden="1" customWidth="1"/>
    <col min="14" max="14" width="8.6640625" style="2" customWidth="1"/>
    <col min="15" max="16384" width="8.6640625" style="2"/>
  </cols>
  <sheetData>
    <row r="1" spans="2:14" ht="17.5" thickBot="1"/>
    <row r="2" spans="2:14" ht="25" customHeight="1" thickBot="1">
      <c r="B2" s="135" t="s">
        <v>65</v>
      </c>
      <c r="C2" s="280" t="s">
        <v>73</v>
      </c>
      <c r="D2" s="281"/>
      <c r="E2" s="136" t="s">
        <v>6</v>
      </c>
      <c r="F2" s="182" t="s">
        <v>26</v>
      </c>
      <c r="G2" s="137" t="s">
        <v>5</v>
      </c>
      <c r="H2" s="183">
        <f>MAX('인원 입력 기능'!K:K)</f>
        <v>375782</v>
      </c>
    </row>
    <row r="3" spans="2:14" ht="25" customHeight="1" thickBot="1">
      <c r="B3" s="147" t="s">
        <v>71</v>
      </c>
      <c r="C3" s="282" t="s">
        <v>70</v>
      </c>
      <c r="D3" s="283"/>
      <c r="E3" s="138" t="s">
        <v>4</v>
      </c>
      <c r="F3" s="184" t="s">
        <v>26</v>
      </c>
      <c r="G3" s="131"/>
      <c r="H3" s="132"/>
    </row>
    <row r="4" spans="2:14" ht="25" customHeight="1" thickBot="1">
      <c r="B4" s="63"/>
      <c r="C4" s="63"/>
      <c r="D4" s="63"/>
      <c r="E4" s="1"/>
    </row>
    <row r="5" spans="2:14" s="79" customFormat="1" ht="25" customHeight="1" thickBot="1">
      <c r="B5" s="106" t="s">
        <v>67</v>
      </c>
      <c r="C5" s="107" t="s">
        <v>68</v>
      </c>
      <c r="D5" s="108" t="s">
        <v>69</v>
      </c>
      <c r="E5" s="145" t="s">
        <v>3</v>
      </c>
      <c r="F5" s="177" t="s">
        <v>2</v>
      </c>
      <c r="G5" s="177" t="s">
        <v>1</v>
      </c>
      <c r="H5" s="178" t="s">
        <v>0</v>
      </c>
      <c r="J5" s="80"/>
      <c r="K5" s="134"/>
    </row>
    <row r="6" spans="2:14" s="79" customFormat="1" ht="25" customHeight="1" thickTop="1" thickBot="1">
      <c r="B6" s="86">
        <f>'인원 입력 기능'!G5</f>
        <v>151</v>
      </c>
      <c r="C6" s="82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85">
        <f>100*(1-(0+G6)/2/$H$2)</f>
        <v>99.913779797861523</v>
      </c>
      <c r="E6" s="186">
        <f>'인원 입력 기능'!J5</f>
        <v>648</v>
      </c>
      <c r="F6" s="187">
        <f>E6/$H$2</f>
        <v>1.724404042769478E-3</v>
      </c>
      <c r="G6" s="188">
        <f>E6</f>
        <v>648</v>
      </c>
      <c r="H6" s="189">
        <f>G6/$H$2</f>
        <v>1.724404042769478E-3</v>
      </c>
      <c r="K6" s="80"/>
      <c r="L6" s="80">
        <v>1</v>
      </c>
      <c r="M6" s="179">
        <v>134</v>
      </c>
      <c r="N6" s="80"/>
    </row>
    <row r="7" spans="2:14" s="79" customFormat="1" ht="25" customHeight="1" thickBot="1">
      <c r="B7" s="143">
        <f>'인원 입력 기능'!G6</f>
        <v>149</v>
      </c>
      <c r="C7" s="83">
        <f t="shared" si="0"/>
        <v>1</v>
      </c>
      <c r="D7" s="190">
        <f>100*(1-(G6+G7)/2/$H$2)</f>
        <v>99.820906802348176</v>
      </c>
      <c r="E7" s="191">
        <f>'인원 입력 기능'!J6</f>
        <v>50</v>
      </c>
      <c r="F7" s="192">
        <f t="shared" ref="F7:F70" si="1">E7/$H$2</f>
        <v>1.3305586749764491E-4</v>
      </c>
      <c r="G7" s="102">
        <f>E7+G6</f>
        <v>698</v>
      </c>
      <c r="H7" s="193">
        <f t="shared" ref="H7:H70" si="2">G7/$H$2</f>
        <v>1.8574599102671229E-3</v>
      </c>
      <c r="K7" s="80"/>
      <c r="L7" s="80">
        <v>2</v>
      </c>
      <c r="M7" s="180">
        <v>127</v>
      </c>
      <c r="N7" s="80"/>
    </row>
    <row r="8" spans="2:14" s="79" customFormat="1" ht="25" customHeight="1" thickBot="1">
      <c r="B8" s="143">
        <f>'인원 입력 기능'!G7</f>
        <v>148</v>
      </c>
      <c r="C8" s="83">
        <f t="shared" si="0"/>
        <v>1</v>
      </c>
      <c r="D8" s="190">
        <f t="shared" ref="D8:D71" si="3">100*(1-(G7+G8)/2/$H$2)</f>
        <v>99.804807042380943</v>
      </c>
      <c r="E8" s="191">
        <f>'인원 입력 기능'!J7</f>
        <v>71</v>
      </c>
      <c r="F8" s="192">
        <f t="shared" si="1"/>
        <v>1.8893933184665576E-4</v>
      </c>
      <c r="G8" s="102">
        <f t="shared" ref="G8:G71" si="4">E8+G7</f>
        <v>769</v>
      </c>
      <c r="H8" s="193">
        <f t="shared" si="2"/>
        <v>2.0463992421137786E-3</v>
      </c>
      <c r="K8" s="80"/>
      <c r="L8" s="80">
        <v>3</v>
      </c>
      <c r="M8" s="180">
        <v>118</v>
      </c>
      <c r="N8" s="80"/>
    </row>
    <row r="9" spans="2:14" s="79" customFormat="1" ht="25" customHeight="1" thickBot="1">
      <c r="B9" s="143">
        <f>'인원 입력 기능'!G8</f>
        <v>147</v>
      </c>
      <c r="C9" s="83">
        <f t="shared" si="0"/>
        <v>1</v>
      </c>
      <c r="D9" s="190">
        <f t="shared" si="3"/>
        <v>99.651925850626171</v>
      </c>
      <c r="E9" s="191">
        <f>'인원 입력 기능'!J8</f>
        <v>1078</v>
      </c>
      <c r="F9" s="192">
        <f t="shared" si="1"/>
        <v>2.8686845032492242E-3</v>
      </c>
      <c r="G9" s="102">
        <f t="shared" si="4"/>
        <v>1847</v>
      </c>
      <c r="H9" s="193">
        <f t="shared" si="2"/>
        <v>4.9150837453630029E-3</v>
      </c>
      <c r="K9" s="80"/>
      <c r="L9" s="80">
        <v>4</v>
      </c>
      <c r="M9" s="180">
        <v>106</v>
      </c>
      <c r="N9" s="80"/>
    </row>
    <row r="10" spans="2:14" s="79" customFormat="1" ht="25" customHeight="1" thickBot="1">
      <c r="B10" s="143">
        <f>'인원 입력 기능'!G9</f>
        <v>146</v>
      </c>
      <c r="C10" s="83">
        <f t="shared" si="0"/>
        <v>1</v>
      </c>
      <c r="D10" s="190">
        <f t="shared" si="3"/>
        <v>99.497447988461403</v>
      </c>
      <c r="E10" s="191">
        <f>'인원 입력 기능'!J9</f>
        <v>83</v>
      </c>
      <c r="F10" s="192">
        <f t="shared" si="1"/>
        <v>2.2087274004609057E-4</v>
      </c>
      <c r="G10" s="102">
        <f t="shared" si="4"/>
        <v>1930</v>
      </c>
      <c r="H10" s="193">
        <f t="shared" si="2"/>
        <v>5.1359564854090937E-3</v>
      </c>
      <c r="K10" s="80"/>
      <c r="L10" s="80">
        <v>5</v>
      </c>
      <c r="M10" s="180">
        <v>92</v>
      </c>
      <c r="N10" s="80"/>
    </row>
    <row r="11" spans="2:14" s="79" customFormat="1" ht="25" customHeight="1" thickBot="1">
      <c r="B11" s="143">
        <f>'인원 입력 기능'!G10</f>
        <v>145</v>
      </c>
      <c r="C11" s="83">
        <f t="shared" si="0"/>
        <v>1</v>
      </c>
      <c r="D11" s="190">
        <f t="shared" si="3"/>
        <v>99.455535390199628</v>
      </c>
      <c r="E11" s="191">
        <f>'인원 입력 기능'!J10</f>
        <v>232</v>
      </c>
      <c r="F11" s="192">
        <f t="shared" si="1"/>
        <v>6.173792251890724E-4</v>
      </c>
      <c r="G11" s="102">
        <f t="shared" si="4"/>
        <v>2162</v>
      </c>
      <c r="H11" s="193">
        <f t="shared" si="2"/>
        <v>5.7533357105981663E-3</v>
      </c>
      <c r="K11" s="80"/>
      <c r="L11" s="80">
        <v>6</v>
      </c>
      <c r="M11" s="180">
        <v>80</v>
      </c>
      <c r="N11" s="80"/>
    </row>
    <row r="12" spans="2:14" s="79" customFormat="1" ht="25" customHeight="1" thickBot="1">
      <c r="B12" s="143">
        <f>'인원 입력 기능'!G11</f>
        <v>144</v>
      </c>
      <c r="C12" s="83">
        <f t="shared" si="0"/>
        <v>1</v>
      </c>
      <c r="D12" s="190">
        <f t="shared" si="3"/>
        <v>99.203261465424092</v>
      </c>
      <c r="E12" s="191">
        <f>'인원 입력 기능'!J11</f>
        <v>1664</v>
      </c>
      <c r="F12" s="192">
        <f t="shared" si="1"/>
        <v>4.4280992703216223E-3</v>
      </c>
      <c r="G12" s="102">
        <f t="shared" si="4"/>
        <v>3826</v>
      </c>
      <c r="H12" s="193">
        <f t="shared" si="2"/>
        <v>1.0181434980919789E-2</v>
      </c>
      <c r="K12" s="80"/>
      <c r="L12" s="80">
        <v>7</v>
      </c>
      <c r="M12" s="180">
        <v>75</v>
      </c>
      <c r="N12" s="80"/>
    </row>
    <row r="13" spans="2:14" s="79" customFormat="1" ht="25" customHeight="1" thickBot="1">
      <c r="B13" s="143">
        <f>'인원 입력 기능'!G12</f>
        <v>143</v>
      </c>
      <c r="C13" s="83">
        <f t="shared" si="0"/>
        <v>1</v>
      </c>
      <c r="D13" s="190">
        <f t="shared" si="3"/>
        <v>98.97294175878568</v>
      </c>
      <c r="E13" s="191">
        <f>'인원 입력 기능'!J12</f>
        <v>67</v>
      </c>
      <c r="F13" s="192">
        <f t="shared" si="1"/>
        <v>1.7829486244684418E-4</v>
      </c>
      <c r="G13" s="102">
        <f t="shared" si="4"/>
        <v>3893</v>
      </c>
      <c r="H13" s="193">
        <f t="shared" si="2"/>
        <v>1.0359729843366633E-2</v>
      </c>
      <c r="K13" s="80"/>
      <c r="L13" s="80">
        <v>8</v>
      </c>
      <c r="M13" s="180">
        <v>71</v>
      </c>
      <c r="N13" s="80"/>
    </row>
    <row r="14" spans="2:14" s="79" customFormat="1" ht="25" customHeight="1">
      <c r="B14" s="143">
        <f>'인원 입력 기능'!G13</f>
        <v>142</v>
      </c>
      <c r="C14" s="83">
        <f t="shared" si="0"/>
        <v>1</v>
      </c>
      <c r="D14" s="190">
        <f t="shared" si="3"/>
        <v>98.893374350022086</v>
      </c>
      <c r="E14" s="191">
        <f>'인원 입력 기능'!J13</f>
        <v>531</v>
      </c>
      <c r="F14" s="192">
        <f t="shared" si="1"/>
        <v>1.4130533128249891E-3</v>
      </c>
      <c r="G14" s="102">
        <f t="shared" si="4"/>
        <v>4424</v>
      </c>
      <c r="H14" s="193">
        <f t="shared" si="2"/>
        <v>1.1772783156191622E-2</v>
      </c>
      <c r="K14" s="80"/>
      <c r="L14" s="80">
        <v>9</v>
      </c>
      <c r="M14" s="181"/>
    </row>
    <row r="15" spans="2:14" s="79" customFormat="1" ht="25" customHeight="1">
      <c r="B15" s="143">
        <f>'인원 입력 기능'!G14</f>
        <v>141</v>
      </c>
      <c r="C15" s="83">
        <f t="shared" si="0"/>
        <v>1</v>
      </c>
      <c r="D15" s="190">
        <f t="shared" si="3"/>
        <v>98.466664182957146</v>
      </c>
      <c r="E15" s="191">
        <f>'인원 입력 기능'!J14</f>
        <v>2676</v>
      </c>
      <c r="F15" s="192">
        <f t="shared" si="1"/>
        <v>7.1211500284739555E-3</v>
      </c>
      <c r="G15" s="102">
        <f t="shared" si="4"/>
        <v>7100</v>
      </c>
      <c r="H15" s="193">
        <f t="shared" si="2"/>
        <v>1.8893933184665576E-2</v>
      </c>
      <c r="K15" s="80"/>
    </row>
    <row r="16" spans="2:14" s="79" customFormat="1" ht="25" customHeight="1">
      <c r="B16" s="143">
        <f>'인원 입력 기능'!G15</f>
        <v>140</v>
      </c>
      <c r="C16" s="83">
        <f t="shared" si="0"/>
        <v>1</v>
      </c>
      <c r="D16" s="190">
        <f t="shared" si="3"/>
        <v>98.094506921566222</v>
      </c>
      <c r="E16" s="191">
        <f>'인원 입력 기능'!J15</f>
        <v>121</v>
      </c>
      <c r="F16" s="192">
        <f t="shared" si="1"/>
        <v>3.2199519934430067E-4</v>
      </c>
      <c r="G16" s="102">
        <f t="shared" si="4"/>
        <v>7221</v>
      </c>
      <c r="H16" s="193">
        <f t="shared" si="2"/>
        <v>1.921592838400988E-2</v>
      </c>
      <c r="K16" s="80"/>
    </row>
    <row r="17" spans="2:11" s="79" customFormat="1" ht="25" customHeight="1">
      <c r="B17" s="143">
        <f>'인원 입력 기능'!G16</f>
        <v>139</v>
      </c>
      <c r="C17" s="83">
        <f t="shared" si="0"/>
        <v>1</v>
      </c>
      <c r="D17" s="190">
        <f t="shared" si="3"/>
        <v>98.011480060247706</v>
      </c>
      <c r="E17" s="191">
        <f>'인원 입력 기능'!J16</f>
        <v>503</v>
      </c>
      <c r="F17" s="192">
        <f t="shared" si="1"/>
        <v>1.3385420270263077E-3</v>
      </c>
      <c r="G17" s="102">
        <f t="shared" si="4"/>
        <v>7724</v>
      </c>
      <c r="H17" s="193">
        <f t="shared" si="2"/>
        <v>2.0554470411036186E-2</v>
      </c>
      <c r="K17" s="80"/>
    </row>
    <row r="18" spans="2:11" s="79" customFormat="1" ht="25" customHeight="1">
      <c r="B18" s="143">
        <f>'인원 입력 기능'!G17</f>
        <v>138</v>
      </c>
      <c r="C18" s="83">
        <f t="shared" si="0"/>
        <v>1</v>
      </c>
      <c r="D18" s="190">
        <f t="shared" si="3"/>
        <v>97.841168549850707</v>
      </c>
      <c r="E18" s="191">
        <f>'인원 입력 기능'!J17</f>
        <v>777</v>
      </c>
      <c r="F18" s="192">
        <f t="shared" si="1"/>
        <v>2.0676881809134021E-3</v>
      </c>
      <c r="G18" s="102">
        <f t="shared" si="4"/>
        <v>8501</v>
      </c>
      <c r="H18" s="193">
        <f t="shared" si="2"/>
        <v>2.2622158591949586E-2</v>
      </c>
      <c r="K18" s="80"/>
    </row>
    <row r="19" spans="2:11" s="79" customFormat="1" ht="25" customHeight="1">
      <c r="B19" s="143">
        <f>'인원 입력 기능'!G18</f>
        <v>137</v>
      </c>
      <c r="C19" s="83">
        <f t="shared" si="0"/>
        <v>1</v>
      </c>
      <c r="D19" s="190">
        <f t="shared" si="3"/>
        <v>97.22192654251667</v>
      </c>
      <c r="E19" s="191">
        <f>'인원 입력 기능'!J18</f>
        <v>3877</v>
      </c>
      <c r="F19" s="192">
        <f t="shared" si="1"/>
        <v>1.0317151965767386E-2</v>
      </c>
      <c r="G19" s="102">
        <f t="shared" si="4"/>
        <v>12378</v>
      </c>
      <c r="H19" s="193">
        <f t="shared" si="2"/>
        <v>3.2939310557716976E-2</v>
      </c>
      <c r="K19" s="80"/>
    </row>
    <row r="20" spans="2:11" s="79" customFormat="1" ht="25" customHeight="1">
      <c r="B20" s="143">
        <f>'인원 입력 기능'!G19</f>
        <v>136</v>
      </c>
      <c r="C20" s="83">
        <f t="shared" si="0"/>
        <v>1</v>
      </c>
      <c r="D20" s="190">
        <f t="shared" si="3"/>
        <v>96.615724010197397</v>
      </c>
      <c r="E20" s="191">
        <f>'인원 입력 기능'!J19</f>
        <v>679</v>
      </c>
      <c r="F20" s="192">
        <f t="shared" si="1"/>
        <v>1.8068986806180178E-3</v>
      </c>
      <c r="G20" s="102">
        <f t="shared" si="4"/>
        <v>13057</v>
      </c>
      <c r="H20" s="193">
        <f t="shared" si="2"/>
        <v>3.4746209238334991E-2</v>
      </c>
      <c r="K20" s="80"/>
    </row>
    <row r="21" spans="2:11" s="79" customFormat="1" ht="25" customHeight="1">
      <c r="B21" s="143">
        <f>'인원 입력 기능'!G20</f>
        <v>135</v>
      </c>
      <c r="C21" s="83">
        <f t="shared" si="0"/>
        <v>1</v>
      </c>
      <c r="D21" s="190">
        <f t="shared" si="3"/>
        <v>96.29599076060056</v>
      </c>
      <c r="E21" s="191">
        <f>'인원 입력 기능'!J20</f>
        <v>1724</v>
      </c>
      <c r="F21" s="192">
        <f t="shared" si="1"/>
        <v>4.5877663113187963E-3</v>
      </c>
      <c r="G21" s="102">
        <f t="shared" si="4"/>
        <v>14781</v>
      </c>
      <c r="H21" s="193">
        <f t="shared" si="2"/>
        <v>3.9333975549653788E-2</v>
      </c>
      <c r="K21" s="80"/>
    </row>
    <row r="22" spans="2:11" s="79" customFormat="1" ht="25" customHeight="1">
      <c r="B22" s="143">
        <f>'인원 입력 기능'!G21</f>
        <v>134</v>
      </c>
      <c r="C22" s="83">
        <f t="shared" si="0"/>
        <v>1</v>
      </c>
      <c r="D22" s="190">
        <f t="shared" si="3"/>
        <v>95.363136073574566</v>
      </c>
      <c r="E22" s="191">
        <f>'인원 입력 기능'!J21</f>
        <v>5287</v>
      </c>
      <c r="F22" s="192">
        <f t="shared" si="1"/>
        <v>1.4069327429200973E-2</v>
      </c>
      <c r="G22" s="102">
        <f t="shared" si="4"/>
        <v>20068</v>
      </c>
      <c r="H22" s="193">
        <f t="shared" si="2"/>
        <v>5.3403302978854761E-2</v>
      </c>
      <c r="K22" s="80"/>
    </row>
    <row r="23" spans="2:11" s="79" customFormat="1" ht="25" customHeight="1">
      <c r="B23" s="143">
        <f>'인원 입력 기능'!G22</f>
        <v>133</v>
      </c>
      <c r="C23" s="83">
        <f t="shared" si="0"/>
        <v>2</v>
      </c>
      <c r="D23" s="190">
        <f t="shared" si="3"/>
        <v>94.573715611711037</v>
      </c>
      <c r="E23" s="191">
        <f>'인원 입력 기능'!J22</f>
        <v>646</v>
      </c>
      <c r="F23" s="192">
        <f t="shared" si="1"/>
        <v>1.7190818080695723E-3</v>
      </c>
      <c r="G23" s="102">
        <f t="shared" si="4"/>
        <v>20714</v>
      </c>
      <c r="H23" s="193">
        <f t="shared" si="2"/>
        <v>5.5122384786924335E-2</v>
      </c>
      <c r="K23" s="80"/>
    </row>
    <row r="24" spans="2:11" s="79" customFormat="1" ht="25" customHeight="1">
      <c r="B24" s="143">
        <f>'인원 입력 기능'!G23</f>
        <v>132</v>
      </c>
      <c r="C24" s="83">
        <f t="shared" si="0"/>
        <v>2</v>
      </c>
      <c r="D24" s="190">
        <f t="shared" si="3"/>
        <v>94.330755597660342</v>
      </c>
      <c r="E24" s="191">
        <f>'인원 입력 기능'!J23</f>
        <v>1180</v>
      </c>
      <c r="F24" s="192">
        <f t="shared" si="1"/>
        <v>3.1401184729444201E-3</v>
      </c>
      <c r="G24" s="102">
        <f t="shared" si="4"/>
        <v>21894</v>
      </c>
      <c r="H24" s="193">
        <f t="shared" si="2"/>
        <v>5.8262503259868752E-2</v>
      </c>
      <c r="K24" s="80"/>
    </row>
    <row r="25" spans="2:11" s="79" customFormat="1" ht="25" customHeight="1">
      <c r="B25" s="143">
        <f>'인원 입력 기능'!G24</f>
        <v>131</v>
      </c>
      <c r="C25" s="83">
        <f t="shared" si="0"/>
        <v>2</v>
      </c>
      <c r="D25" s="190">
        <f t="shared" si="3"/>
        <v>93.44393824078854</v>
      </c>
      <c r="E25" s="191">
        <f>'인원 입력 기능'!J24</f>
        <v>5485</v>
      </c>
      <c r="F25" s="192">
        <f t="shared" si="1"/>
        <v>1.4596228664491647E-2</v>
      </c>
      <c r="G25" s="102">
        <f t="shared" si="4"/>
        <v>27379</v>
      </c>
      <c r="H25" s="193">
        <f t="shared" si="2"/>
        <v>7.2858731924360404E-2</v>
      </c>
      <c r="K25" s="80"/>
    </row>
    <row r="26" spans="2:11" s="79" customFormat="1" ht="25" customHeight="1">
      <c r="B26" s="143">
        <f>'인원 입력 기능'!G25</f>
        <v>130</v>
      </c>
      <c r="C26" s="83">
        <f t="shared" si="0"/>
        <v>2</v>
      </c>
      <c r="D26" s="190">
        <f t="shared" si="3"/>
        <v>92.229936505740028</v>
      </c>
      <c r="E26" s="191">
        <f>'인원 입력 기능'!J25</f>
        <v>3639</v>
      </c>
      <c r="F26" s="192">
        <f t="shared" si="1"/>
        <v>9.6838060364785958E-3</v>
      </c>
      <c r="G26" s="102">
        <f t="shared" si="4"/>
        <v>31018</v>
      </c>
      <c r="H26" s="193">
        <f t="shared" si="2"/>
        <v>8.2542537960838991E-2</v>
      </c>
      <c r="K26" s="80"/>
    </row>
    <row r="27" spans="2:11" s="79" customFormat="1" ht="25" customHeight="1">
      <c r="B27" s="143">
        <f>'인원 입력 기능'!G26</f>
        <v>129</v>
      </c>
      <c r="C27" s="83">
        <f t="shared" si="0"/>
        <v>2</v>
      </c>
      <c r="D27" s="190">
        <f t="shared" si="3"/>
        <v>91.482029474535764</v>
      </c>
      <c r="E27" s="191">
        <f>'인원 입력 기능'!J26</f>
        <v>1982</v>
      </c>
      <c r="F27" s="192">
        <f t="shared" si="1"/>
        <v>5.2743345876066442E-3</v>
      </c>
      <c r="G27" s="102">
        <f t="shared" si="4"/>
        <v>33000</v>
      </c>
      <c r="H27" s="193">
        <f t="shared" si="2"/>
        <v>8.781687254844564E-2</v>
      </c>
      <c r="K27" s="80"/>
    </row>
    <row r="28" spans="2:11" s="79" customFormat="1" ht="25" customHeight="1">
      <c r="B28" s="143">
        <f>'인원 입력 기능'!G27</f>
        <v>128</v>
      </c>
      <c r="C28" s="83">
        <f t="shared" si="0"/>
        <v>2</v>
      </c>
      <c r="D28" s="190">
        <f t="shared" si="3"/>
        <v>90.649498911603004</v>
      </c>
      <c r="E28" s="191">
        <f>'인원 입력 기능'!J27</f>
        <v>4275</v>
      </c>
      <c r="F28" s="192">
        <f t="shared" si="1"/>
        <v>1.137627667104864E-2</v>
      </c>
      <c r="G28" s="102">
        <f t="shared" si="4"/>
        <v>37275</v>
      </c>
      <c r="H28" s="193">
        <f t="shared" si="2"/>
        <v>9.9193149219494278E-2</v>
      </c>
      <c r="K28" s="80"/>
    </row>
    <row r="29" spans="2:11" s="79" customFormat="1" ht="25" customHeight="1">
      <c r="B29" s="143">
        <f>'인원 입력 기능'!G28</f>
        <v>127</v>
      </c>
      <c r="C29" s="83">
        <f t="shared" si="0"/>
        <v>2</v>
      </c>
      <c r="D29" s="190">
        <f t="shared" si="3"/>
        <v>89.210765816350971</v>
      </c>
      <c r="E29" s="191">
        <f>'인원 입력 기능'!J28</f>
        <v>6538</v>
      </c>
      <c r="F29" s="192">
        <f t="shared" si="1"/>
        <v>1.739838523399205E-2</v>
      </c>
      <c r="G29" s="102">
        <f t="shared" si="4"/>
        <v>43813</v>
      </c>
      <c r="H29" s="193">
        <f t="shared" si="2"/>
        <v>0.11659153445348633</v>
      </c>
      <c r="K29" s="80"/>
    </row>
    <row r="30" spans="2:11" s="79" customFormat="1" ht="25" customHeight="1">
      <c r="B30" s="143">
        <f>'인원 입력 기능'!G29</f>
        <v>126</v>
      </c>
      <c r="C30" s="83">
        <f t="shared" si="0"/>
        <v>3</v>
      </c>
      <c r="D30" s="190">
        <f t="shared" si="3"/>
        <v>88.086842903598367</v>
      </c>
      <c r="E30" s="191">
        <f>'인원 입력 기능'!J29</f>
        <v>1909</v>
      </c>
      <c r="F30" s="192">
        <f t="shared" si="1"/>
        <v>5.0800730210600826E-3</v>
      </c>
      <c r="G30" s="102">
        <f t="shared" si="4"/>
        <v>45722</v>
      </c>
      <c r="H30" s="193">
        <f t="shared" si="2"/>
        <v>0.12167160747454642</v>
      </c>
      <c r="K30" s="80"/>
    </row>
    <row r="31" spans="2:11" s="79" customFormat="1" ht="25" customHeight="1">
      <c r="B31" s="143">
        <f>'인원 입력 기능'!G30</f>
        <v>125</v>
      </c>
      <c r="C31" s="83">
        <f t="shared" si="0"/>
        <v>3</v>
      </c>
      <c r="D31" s="190">
        <f t="shared" si="3"/>
        <v>86.951344130373471</v>
      </c>
      <c r="E31" s="191">
        <f>'인원 입력 기능'!J30</f>
        <v>6625</v>
      </c>
      <c r="F31" s="192">
        <f t="shared" si="1"/>
        <v>1.7629902443437952E-2</v>
      </c>
      <c r="G31" s="102">
        <f t="shared" si="4"/>
        <v>52347</v>
      </c>
      <c r="H31" s="193">
        <f t="shared" si="2"/>
        <v>0.13930150991798437</v>
      </c>
      <c r="K31" s="80"/>
    </row>
    <row r="32" spans="2:11" s="79" customFormat="1" ht="25" customHeight="1">
      <c r="B32" s="143">
        <f>'인원 입력 기능'!G31</f>
        <v>124</v>
      </c>
      <c r="C32" s="83">
        <f t="shared" si="0"/>
        <v>3</v>
      </c>
      <c r="D32" s="190">
        <f t="shared" si="3"/>
        <v>85.310366116525003</v>
      </c>
      <c r="E32" s="191">
        <f>'인원 입력 기능'!J31</f>
        <v>5708</v>
      </c>
      <c r="F32" s="192">
        <f t="shared" si="1"/>
        <v>1.5189657833531144E-2</v>
      </c>
      <c r="G32" s="102">
        <f t="shared" si="4"/>
        <v>58055</v>
      </c>
      <c r="H32" s="193">
        <f t="shared" si="2"/>
        <v>0.1544911677515155</v>
      </c>
      <c r="K32" s="80"/>
    </row>
    <row r="33" spans="2:11" s="79" customFormat="1" ht="25" customHeight="1">
      <c r="B33" s="143">
        <f>'인원 입력 기능'!G32</f>
        <v>123</v>
      </c>
      <c r="C33" s="83">
        <f t="shared" si="0"/>
        <v>3</v>
      </c>
      <c r="D33" s="190">
        <f t="shared" si="3"/>
        <v>84.256563645943658</v>
      </c>
      <c r="E33" s="191">
        <f>'인원 입력 기능'!J32</f>
        <v>2212</v>
      </c>
      <c r="F33" s="192">
        <f t="shared" si="1"/>
        <v>5.8863915780958112E-3</v>
      </c>
      <c r="G33" s="102">
        <f t="shared" si="4"/>
        <v>60267</v>
      </c>
      <c r="H33" s="193">
        <f t="shared" si="2"/>
        <v>0.16037755932961131</v>
      </c>
      <c r="K33" s="80"/>
    </row>
    <row r="34" spans="2:11" s="79" customFormat="1" ht="25" customHeight="1">
      <c r="B34" s="143">
        <f>'인원 입력 기능'!G33</f>
        <v>122</v>
      </c>
      <c r="C34" s="83">
        <f t="shared" si="0"/>
        <v>3</v>
      </c>
      <c r="D34" s="190">
        <f t="shared" si="3"/>
        <v>83.466211793007645</v>
      </c>
      <c r="E34" s="191">
        <f>'인원 입력 기능'!J33</f>
        <v>3728</v>
      </c>
      <c r="F34" s="192">
        <f t="shared" si="1"/>
        <v>9.9206454806244054E-3</v>
      </c>
      <c r="G34" s="102">
        <f t="shared" si="4"/>
        <v>63995</v>
      </c>
      <c r="H34" s="193">
        <f t="shared" si="2"/>
        <v>0.17029820481023572</v>
      </c>
      <c r="K34" s="80"/>
    </row>
    <row r="35" spans="2:11" s="79" customFormat="1" ht="25" customHeight="1">
      <c r="B35" s="143">
        <f>'인원 입력 기능'!G34</f>
        <v>121</v>
      </c>
      <c r="C35" s="83">
        <f t="shared" si="0"/>
        <v>3</v>
      </c>
      <c r="D35" s="190">
        <f t="shared" si="3"/>
        <v>82.086023279454579</v>
      </c>
      <c r="E35" s="191">
        <f>'인원 입력 기능'!J34</f>
        <v>6645</v>
      </c>
      <c r="F35" s="192">
        <f t="shared" si="1"/>
        <v>1.7683124790437009E-2</v>
      </c>
      <c r="G35" s="102">
        <f t="shared" si="4"/>
        <v>70640</v>
      </c>
      <c r="H35" s="193">
        <f t="shared" si="2"/>
        <v>0.18798132960067274</v>
      </c>
      <c r="K35" s="80"/>
    </row>
    <row r="36" spans="2:11" s="79" customFormat="1" ht="25" customHeight="1">
      <c r="B36" s="143">
        <f>'인원 입력 기능'!G35</f>
        <v>120</v>
      </c>
      <c r="C36" s="83">
        <f t="shared" si="0"/>
        <v>3</v>
      </c>
      <c r="D36" s="190">
        <f t="shared" si="3"/>
        <v>80.535390199637021</v>
      </c>
      <c r="E36" s="191">
        <f>'인원 입력 기능'!J35</f>
        <v>5009</v>
      </c>
      <c r="F36" s="192">
        <f t="shared" si="1"/>
        <v>1.3329536805914068E-2</v>
      </c>
      <c r="G36" s="102">
        <f t="shared" si="4"/>
        <v>75649</v>
      </c>
      <c r="H36" s="193">
        <f t="shared" si="2"/>
        <v>0.2013108664065868</v>
      </c>
      <c r="K36" s="80"/>
    </row>
    <row r="37" spans="2:11" s="79" customFormat="1" ht="25" customHeight="1">
      <c r="B37" s="143">
        <f>'인원 입력 기능'!G36</f>
        <v>119</v>
      </c>
      <c r="C37" s="83">
        <f t="shared" si="0"/>
        <v>3</v>
      </c>
      <c r="D37" s="190">
        <f t="shared" si="3"/>
        <v>79.189796211633336</v>
      </c>
      <c r="E37" s="191">
        <f>'인원 입력 기능'!J36</f>
        <v>5104</v>
      </c>
      <c r="F37" s="192">
        <f t="shared" si="1"/>
        <v>1.3582342954159592E-2</v>
      </c>
      <c r="G37" s="102">
        <f t="shared" si="4"/>
        <v>80753</v>
      </c>
      <c r="H37" s="193">
        <f t="shared" si="2"/>
        <v>0.21489320936074638</v>
      </c>
      <c r="K37" s="80"/>
    </row>
    <row r="38" spans="2:11" s="79" customFormat="1" ht="25" customHeight="1">
      <c r="B38" s="143">
        <f>'인원 입력 기능'!G37</f>
        <v>118</v>
      </c>
      <c r="C38" s="83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3</v>
      </c>
      <c r="D38" s="190">
        <f t="shared" si="3"/>
        <v>77.61255195831626</v>
      </c>
      <c r="E38" s="191">
        <f>'인원 입력 기능'!J37</f>
        <v>6750</v>
      </c>
      <c r="F38" s="192">
        <f t="shared" si="1"/>
        <v>1.7962542112182064E-2</v>
      </c>
      <c r="G38" s="102">
        <f t="shared" si="4"/>
        <v>87503</v>
      </c>
      <c r="H38" s="193">
        <f t="shared" si="2"/>
        <v>0.23285575147292845</v>
      </c>
      <c r="K38" s="80"/>
    </row>
    <row r="39" spans="2:11" s="79" customFormat="1" ht="25" customHeight="1">
      <c r="B39" s="143">
        <f>'인원 입력 기능'!G38</f>
        <v>117</v>
      </c>
      <c r="C39" s="83">
        <f t="shared" si="5"/>
        <v>4</v>
      </c>
      <c r="D39" s="190">
        <f t="shared" si="3"/>
        <v>76.273876875422459</v>
      </c>
      <c r="E39" s="191">
        <f>'인원 입력 기능'!J38</f>
        <v>3311</v>
      </c>
      <c r="F39" s="192">
        <f t="shared" si="1"/>
        <v>8.8109595456940457E-3</v>
      </c>
      <c r="G39" s="102">
        <f t="shared" si="4"/>
        <v>90814</v>
      </c>
      <c r="H39" s="193">
        <f t="shared" si="2"/>
        <v>0.2416667110186225</v>
      </c>
      <c r="K39" s="80"/>
    </row>
    <row r="40" spans="2:11" s="79" customFormat="1" ht="25" customHeight="1">
      <c r="B40" s="143">
        <f>'인원 입력 기능'!G39</f>
        <v>116</v>
      </c>
      <c r="C40" s="83">
        <f t="shared" si="5"/>
        <v>4</v>
      </c>
      <c r="D40" s="190">
        <f t="shared" si="3"/>
        <v>75.251874757173042</v>
      </c>
      <c r="E40" s="191">
        <f>'인원 입력 기능'!J39</f>
        <v>4370</v>
      </c>
      <c r="F40" s="192">
        <f t="shared" si="1"/>
        <v>1.1629082819294164E-2</v>
      </c>
      <c r="G40" s="102">
        <f t="shared" si="4"/>
        <v>95184</v>
      </c>
      <c r="H40" s="193">
        <f t="shared" si="2"/>
        <v>0.25329579383791667</v>
      </c>
      <c r="K40" s="80"/>
    </row>
    <row r="41" spans="2:11" s="79" customFormat="1" ht="25" customHeight="1">
      <c r="B41" s="143">
        <f>'인원 입력 기능'!G40</f>
        <v>115</v>
      </c>
      <c r="C41" s="83">
        <f t="shared" si="5"/>
        <v>4</v>
      </c>
      <c r="D41" s="190">
        <f t="shared" si="3"/>
        <v>73.55062243534816</v>
      </c>
      <c r="E41" s="191">
        <f>'인원 입력 기능'!J40</f>
        <v>8416</v>
      </c>
      <c r="F41" s="192">
        <f t="shared" si="1"/>
        <v>2.2395963617203592E-2</v>
      </c>
      <c r="G41" s="102">
        <f t="shared" si="4"/>
        <v>103600</v>
      </c>
      <c r="H41" s="193">
        <f t="shared" si="2"/>
        <v>0.27569175745512026</v>
      </c>
      <c r="K41" s="80"/>
    </row>
    <row r="42" spans="2:11" s="79" customFormat="1" ht="25" customHeight="1">
      <c r="B42" s="143">
        <f>'인원 입력 기능'!G41</f>
        <v>114</v>
      </c>
      <c r="C42" s="83">
        <f t="shared" si="5"/>
        <v>4</v>
      </c>
      <c r="D42" s="190">
        <f t="shared" si="3"/>
        <v>71.877444901565269</v>
      </c>
      <c r="E42" s="191">
        <f>'인원 입력 기능'!J41</f>
        <v>4159</v>
      </c>
      <c r="F42" s="192">
        <f t="shared" si="1"/>
        <v>1.1067587058454103E-2</v>
      </c>
      <c r="G42" s="102">
        <f t="shared" si="4"/>
        <v>107759</v>
      </c>
      <c r="H42" s="193">
        <f t="shared" si="2"/>
        <v>0.28675934451357438</v>
      </c>
      <c r="K42" s="80"/>
    </row>
    <row r="43" spans="2:11" s="79" customFormat="1" ht="25" customHeight="1">
      <c r="B43" s="143">
        <f>'인원 입력 기능'!G42</f>
        <v>113</v>
      </c>
      <c r="C43" s="83">
        <f t="shared" si="5"/>
        <v>4</v>
      </c>
      <c r="D43" s="190">
        <f t="shared" si="3"/>
        <v>70.661314272636801</v>
      </c>
      <c r="E43" s="191">
        <f>'인원 입력 기능'!J42</f>
        <v>4981</v>
      </c>
      <c r="F43" s="192">
        <f t="shared" si="1"/>
        <v>1.3255025520115387E-2</v>
      </c>
      <c r="G43" s="102">
        <f t="shared" si="4"/>
        <v>112740</v>
      </c>
      <c r="H43" s="193">
        <f t="shared" si="2"/>
        <v>0.30001437003368975</v>
      </c>
      <c r="K43" s="80"/>
    </row>
    <row r="44" spans="2:11" s="79" customFormat="1" ht="25" customHeight="1">
      <c r="B44" s="143">
        <f>'인원 입력 기능'!G43</f>
        <v>112</v>
      </c>
      <c r="C44" s="83">
        <f t="shared" si="5"/>
        <v>4</v>
      </c>
      <c r="D44" s="190">
        <f t="shared" si="3"/>
        <v>69.154722684960973</v>
      </c>
      <c r="E44" s="191">
        <f>'인원 입력 기능'!J43</f>
        <v>6342</v>
      </c>
      <c r="F44" s="192">
        <f t="shared" si="1"/>
        <v>1.6876806233401282E-2</v>
      </c>
      <c r="G44" s="102">
        <f t="shared" si="4"/>
        <v>119082</v>
      </c>
      <c r="H44" s="193">
        <f t="shared" si="2"/>
        <v>0.31689117626709101</v>
      </c>
      <c r="K44" s="80"/>
    </row>
    <row r="45" spans="2:11" s="79" customFormat="1" ht="25" customHeight="1">
      <c r="B45" s="143">
        <f>'인원 입력 기능'!G44</f>
        <v>111</v>
      </c>
      <c r="C45" s="83">
        <f t="shared" si="5"/>
        <v>4</v>
      </c>
      <c r="D45" s="190">
        <f t="shared" si="3"/>
        <v>67.708139293526571</v>
      </c>
      <c r="E45" s="191">
        <f>'인원 입력 기능'!J44</f>
        <v>4530</v>
      </c>
      <c r="F45" s="192">
        <f t="shared" si="1"/>
        <v>1.2054861595286629E-2</v>
      </c>
      <c r="G45" s="102">
        <f t="shared" si="4"/>
        <v>123612</v>
      </c>
      <c r="H45" s="193">
        <f t="shared" si="2"/>
        <v>0.32894603786237764</v>
      </c>
      <c r="K45" s="80"/>
    </row>
    <row r="46" spans="2:11" s="79" customFormat="1" ht="25" customHeight="1">
      <c r="B46" s="143">
        <f>'인원 입력 기능'!G45</f>
        <v>110</v>
      </c>
      <c r="C46" s="83">
        <f t="shared" si="5"/>
        <v>4</v>
      </c>
      <c r="D46" s="190">
        <f t="shared" si="3"/>
        <v>66.153115370081593</v>
      </c>
      <c r="E46" s="191">
        <f>'인원 입력 기능'!J45</f>
        <v>7157</v>
      </c>
      <c r="F46" s="192">
        <f t="shared" si="1"/>
        <v>1.9045616873612892E-2</v>
      </c>
      <c r="G46" s="102">
        <f t="shared" si="4"/>
        <v>130769</v>
      </c>
      <c r="H46" s="193">
        <f t="shared" si="2"/>
        <v>0.34799165473599053</v>
      </c>
      <c r="K46" s="80"/>
    </row>
    <row r="47" spans="2:11" s="79" customFormat="1" ht="25" customHeight="1">
      <c r="B47" s="143">
        <f>'인원 입력 기능'!G46</f>
        <v>109</v>
      </c>
      <c r="C47" s="83">
        <f t="shared" si="5"/>
        <v>4</v>
      </c>
      <c r="D47" s="190">
        <f t="shared" si="3"/>
        <v>64.480470059768692</v>
      </c>
      <c r="E47" s="191">
        <f>'인원 입력 기능'!J46</f>
        <v>5414</v>
      </c>
      <c r="F47" s="192">
        <f t="shared" si="1"/>
        <v>1.4407289332644992E-2</v>
      </c>
      <c r="G47" s="102">
        <f t="shared" si="4"/>
        <v>136183</v>
      </c>
      <c r="H47" s="193">
        <f t="shared" si="2"/>
        <v>0.36239894406863554</v>
      </c>
      <c r="K47" s="80"/>
    </row>
    <row r="48" spans="2:11" s="79" customFormat="1" ht="25" customHeight="1">
      <c r="B48" s="143">
        <f>'인원 입력 기능'!G47</f>
        <v>108</v>
      </c>
      <c r="C48" s="83">
        <f t="shared" si="5"/>
        <v>4</v>
      </c>
      <c r="D48" s="190">
        <f t="shared" si="3"/>
        <v>63.099882378613124</v>
      </c>
      <c r="E48" s="191">
        <f>'인원 입력 기능'!J47</f>
        <v>4962</v>
      </c>
      <c r="F48" s="192">
        <f t="shared" si="1"/>
        <v>1.320446429046628E-2</v>
      </c>
      <c r="G48" s="102">
        <f t="shared" si="4"/>
        <v>141145</v>
      </c>
      <c r="H48" s="193">
        <f t="shared" si="2"/>
        <v>0.37560340835910183</v>
      </c>
      <c r="K48" s="80"/>
    </row>
    <row r="49" spans="2:11" s="79" customFormat="1" ht="25" customHeight="1">
      <c r="B49" s="143">
        <f>'인원 입력 기능'!G48</f>
        <v>107</v>
      </c>
      <c r="C49" s="83">
        <f t="shared" si="5"/>
        <v>4</v>
      </c>
      <c r="D49" s="190">
        <f t="shared" si="3"/>
        <v>61.724616932157474</v>
      </c>
      <c r="E49" s="191">
        <f>'인원 입력 기능'!J48</f>
        <v>5374</v>
      </c>
      <c r="F49" s="192">
        <f t="shared" si="1"/>
        <v>1.4300844638646875E-2</v>
      </c>
      <c r="G49" s="102">
        <f t="shared" si="4"/>
        <v>146519</v>
      </c>
      <c r="H49" s="193">
        <f t="shared" si="2"/>
        <v>0.38990425299774867</v>
      </c>
      <c r="K49" s="80"/>
    </row>
    <row r="50" spans="2:11" s="79" customFormat="1" ht="25" customHeight="1">
      <c r="B50" s="143">
        <f>'인원 입력 기능'!G49</f>
        <v>106</v>
      </c>
      <c r="C50" s="83">
        <f t="shared" si="5"/>
        <v>4</v>
      </c>
      <c r="D50" s="190">
        <f t="shared" si="3"/>
        <v>60.168395505905025</v>
      </c>
      <c r="E50" s="191">
        <f>'인원 입력 기능'!J49</f>
        <v>6322</v>
      </c>
      <c r="F50" s="192">
        <f t="shared" si="1"/>
        <v>1.6823583886402222E-2</v>
      </c>
      <c r="G50" s="102">
        <f t="shared" si="4"/>
        <v>152841</v>
      </c>
      <c r="H50" s="193">
        <f t="shared" si="2"/>
        <v>0.40672783688415093</v>
      </c>
      <c r="K50" s="80"/>
    </row>
    <row r="51" spans="2:11" s="79" customFormat="1" ht="25" customHeight="1">
      <c r="B51" s="143">
        <f>'인원 입력 기능'!G50</f>
        <v>105</v>
      </c>
      <c r="C51" s="83">
        <f t="shared" si="5"/>
        <v>5</v>
      </c>
      <c r="D51" s="190">
        <f t="shared" si="3"/>
        <v>58.575450660223218</v>
      </c>
      <c r="E51" s="191">
        <f>'인원 입력 기능'!J50</f>
        <v>5650</v>
      </c>
      <c r="F51" s="192">
        <f t="shared" si="1"/>
        <v>1.5035313027233875E-2</v>
      </c>
      <c r="G51" s="102">
        <f t="shared" si="4"/>
        <v>158491</v>
      </c>
      <c r="H51" s="193">
        <f t="shared" si="2"/>
        <v>0.4217631499113848</v>
      </c>
      <c r="K51" s="80"/>
    </row>
    <row r="52" spans="2:11" s="79" customFormat="1" ht="25" customHeight="1">
      <c r="B52" s="143">
        <f>'인원 입력 기능'!G51</f>
        <v>104</v>
      </c>
      <c r="C52" s="83">
        <f t="shared" si="5"/>
        <v>5</v>
      </c>
      <c r="D52" s="190">
        <f t="shared" si="3"/>
        <v>56.974389406624049</v>
      </c>
      <c r="E52" s="191">
        <f>'인원 입력 기능'!J51</f>
        <v>6383</v>
      </c>
      <c r="F52" s="192">
        <f t="shared" si="1"/>
        <v>1.6985912044749349E-2</v>
      </c>
      <c r="G52" s="102">
        <f t="shared" si="4"/>
        <v>164874</v>
      </c>
      <c r="H52" s="193">
        <f t="shared" si="2"/>
        <v>0.43874906195613417</v>
      </c>
      <c r="K52" s="80"/>
    </row>
    <row r="53" spans="2:11" s="79" customFormat="1" ht="25" customHeight="1">
      <c r="B53" s="143">
        <f>'인원 입력 기능'!G52</f>
        <v>103</v>
      </c>
      <c r="C53" s="83">
        <f t="shared" si="5"/>
        <v>5</v>
      </c>
      <c r="D53" s="190">
        <f t="shared" si="3"/>
        <v>55.390359304064596</v>
      </c>
      <c r="E53" s="191">
        <f>'인원 입력 기능'!J52</f>
        <v>5522</v>
      </c>
      <c r="F53" s="192">
        <f t="shared" si="1"/>
        <v>1.4694690006439904E-2</v>
      </c>
      <c r="G53" s="102">
        <f t="shared" si="4"/>
        <v>170396</v>
      </c>
      <c r="H53" s="193">
        <f t="shared" si="2"/>
        <v>0.45344375196257403</v>
      </c>
      <c r="K53" s="80"/>
    </row>
    <row r="54" spans="2:11" s="79" customFormat="1" ht="25" customHeight="1">
      <c r="B54" s="143">
        <f>'인원 입력 기능'!G53</f>
        <v>102</v>
      </c>
      <c r="C54" s="83">
        <f t="shared" si="5"/>
        <v>5</v>
      </c>
      <c r="D54" s="190">
        <f t="shared" si="3"/>
        <v>54.070578154355452</v>
      </c>
      <c r="E54" s="191">
        <f>'인원 입력 기능'!J53</f>
        <v>4397</v>
      </c>
      <c r="F54" s="192">
        <f t="shared" si="1"/>
        <v>1.1700932987742893E-2</v>
      </c>
      <c r="G54" s="102">
        <f t="shared" si="4"/>
        <v>174793</v>
      </c>
      <c r="H54" s="193">
        <f t="shared" si="2"/>
        <v>0.46514468495031697</v>
      </c>
      <c r="K54" s="80"/>
    </row>
    <row r="55" spans="2:11" s="79" customFormat="1" ht="25" customHeight="1">
      <c r="B55" s="143">
        <f>'인원 입력 기능'!G54</f>
        <v>101</v>
      </c>
      <c r="C55" s="83">
        <f t="shared" si="5"/>
        <v>5</v>
      </c>
      <c r="D55" s="190">
        <f t="shared" si="3"/>
        <v>52.629316997620968</v>
      </c>
      <c r="E55" s="191">
        <f>'인원 입력 기능'!J54</f>
        <v>6435</v>
      </c>
      <c r="F55" s="192">
        <f t="shared" si="1"/>
        <v>1.7124290146946899E-2</v>
      </c>
      <c r="G55" s="102">
        <f t="shared" si="4"/>
        <v>181228</v>
      </c>
      <c r="H55" s="193">
        <f t="shared" si="2"/>
        <v>0.48226897509726385</v>
      </c>
      <c r="K55" s="80"/>
    </row>
    <row r="56" spans="2:11" s="79" customFormat="1" ht="25" customHeight="1">
      <c r="B56" s="143">
        <f>'인원 입력 기능'!G55</f>
        <v>100</v>
      </c>
      <c r="C56" s="83">
        <f t="shared" si="5"/>
        <v>5</v>
      </c>
      <c r="D56" s="190">
        <f t="shared" si="3"/>
        <v>51.018409609826975</v>
      </c>
      <c r="E56" s="191">
        <f>'인원 입력 기능'!J55</f>
        <v>5672</v>
      </c>
      <c r="F56" s="192">
        <f t="shared" si="1"/>
        <v>1.5093857608932839E-2</v>
      </c>
      <c r="G56" s="102">
        <f t="shared" si="4"/>
        <v>186900</v>
      </c>
      <c r="H56" s="193">
        <f t="shared" si="2"/>
        <v>0.49736283270619669</v>
      </c>
      <c r="K56" s="80"/>
    </row>
    <row r="57" spans="2:11" s="79" customFormat="1" ht="25" customHeight="1">
      <c r="B57" s="143">
        <f>'인원 입력 기능'!G56</f>
        <v>99</v>
      </c>
      <c r="C57" s="83">
        <f t="shared" si="5"/>
        <v>5</v>
      </c>
      <c r="D57" s="190">
        <f t="shared" si="3"/>
        <v>49.441032300642398</v>
      </c>
      <c r="E57" s="191">
        <f>'인원 입력 기능'!J56</f>
        <v>6183</v>
      </c>
      <c r="F57" s="192">
        <f t="shared" si="1"/>
        <v>1.6453688574758769E-2</v>
      </c>
      <c r="G57" s="102">
        <f t="shared" si="4"/>
        <v>193083</v>
      </c>
      <c r="H57" s="193">
        <f t="shared" si="2"/>
        <v>0.51381652128095545</v>
      </c>
      <c r="K57" s="80"/>
    </row>
    <row r="58" spans="2:11" s="79" customFormat="1" ht="25" customHeight="1">
      <c r="B58" s="143">
        <f>'인원 입력 기능'!G57</f>
        <v>98</v>
      </c>
      <c r="C58" s="83">
        <f t="shared" si="5"/>
        <v>5</v>
      </c>
      <c r="D58" s="190">
        <f t="shared" si="3"/>
        <v>47.906898148394546</v>
      </c>
      <c r="E58" s="191">
        <f>'인원 입력 기능'!J57</f>
        <v>5347</v>
      </c>
      <c r="F58" s="192">
        <f t="shared" si="1"/>
        <v>1.4228994470198146E-2</v>
      </c>
      <c r="G58" s="102">
        <f t="shared" si="4"/>
        <v>198430</v>
      </c>
      <c r="H58" s="193">
        <f t="shared" si="2"/>
        <v>0.52804551575115355</v>
      </c>
      <c r="K58" s="80"/>
    </row>
    <row r="59" spans="2:11" s="79" customFormat="1" ht="25" customHeight="1">
      <c r="B59" s="143">
        <f>'인원 입력 기능'!G58</f>
        <v>97</v>
      </c>
      <c r="C59" s="83">
        <f t="shared" si="5"/>
        <v>5</v>
      </c>
      <c r="D59" s="190">
        <f t="shared" si="3"/>
        <v>46.617054568872376</v>
      </c>
      <c r="E59" s="191">
        <f>'인원 입력 기능'!J58</f>
        <v>4347</v>
      </c>
      <c r="F59" s="192">
        <f t="shared" si="1"/>
        <v>1.1567877120245249E-2</v>
      </c>
      <c r="G59" s="102">
        <f t="shared" si="4"/>
        <v>202777</v>
      </c>
      <c r="H59" s="193">
        <f t="shared" si="2"/>
        <v>0.53961339287139887</v>
      </c>
      <c r="K59" s="80"/>
    </row>
    <row r="60" spans="2:11" s="79" customFormat="1" ht="25" customHeight="1">
      <c r="B60" s="143">
        <f>'인원 입력 기능'!G59</f>
        <v>96</v>
      </c>
      <c r="C60" s="83">
        <f t="shared" si="5"/>
        <v>5</v>
      </c>
      <c r="D60" s="190">
        <f t="shared" si="3"/>
        <v>45.318030134492872</v>
      </c>
      <c r="E60" s="191">
        <f>'인원 입력 기능'!J59</f>
        <v>5416</v>
      </c>
      <c r="F60" s="192">
        <f t="shared" si="1"/>
        <v>1.4412611567344897E-2</v>
      </c>
      <c r="G60" s="102">
        <f t="shared" si="4"/>
        <v>208193</v>
      </c>
      <c r="H60" s="193">
        <f t="shared" si="2"/>
        <v>0.55402600443874372</v>
      </c>
      <c r="K60" s="80"/>
    </row>
    <row r="61" spans="2:11" s="79" customFormat="1" ht="25" customHeight="1">
      <c r="B61" s="143">
        <f>'인원 입력 기능'!G60</f>
        <v>95</v>
      </c>
      <c r="C61" s="83">
        <f t="shared" si="5"/>
        <v>5</v>
      </c>
      <c r="D61" s="190">
        <f t="shared" si="3"/>
        <v>43.902315704317928</v>
      </c>
      <c r="E61" s="191">
        <f>'인원 입력 기능'!J60</f>
        <v>5224</v>
      </c>
      <c r="F61" s="192">
        <f t="shared" si="1"/>
        <v>1.390167703615394E-2</v>
      </c>
      <c r="G61" s="102">
        <f t="shared" si="4"/>
        <v>213417</v>
      </c>
      <c r="H61" s="193">
        <f t="shared" si="2"/>
        <v>0.56792768147489769</v>
      </c>
      <c r="K61" s="80"/>
    </row>
    <row r="62" spans="2:11" s="79" customFormat="1" ht="25" customHeight="1">
      <c r="B62" s="143">
        <f>'인원 입력 기능'!G61</f>
        <v>94</v>
      </c>
      <c r="C62" s="83">
        <f t="shared" si="5"/>
        <v>5</v>
      </c>
      <c r="D62" s="190">
        <f t="shared" si="3"/>
        <v>42.442958949603756</v>
      </c>
      <c r="E62" s="191">
        <f>'인원 입력 기능'!J61</f>
        <v>5744</v>
      </c>
      <c r="F62" s="192">
        <f t="shared" si="1"/>
        <v>1.5285458058129447E-2</v>
      </c>
      <c r="G62" s="102">
        <f t="shared" si="4"/>
        <v>219161</v>
      </c>
      <c r="H62" s="193">
        <f t="shared" si="2"/>
        <v>0.58321313953302711</v>
      </c>
      <c r="K62" s="80"/>
    </row>
    <row r="63" spans="2:11" s="79" customFormat="1" ht="25" customHeight="1">
      <c r="B63" s="143">
        <f>'인원 입력 기능'!G62</f>
        <v>93</v>
      </c>
      <c r="C63" s="83">
        <f t="shared" si="5"/>
        <v>5</v>
      </c>
      <c r="D63" s="190">
        <f t="shared" si="3"/>
        <v>41.049730961035927</v>
      </c>
      <c r="E63" s="191">
        <f>'인원 입력 기능'!J62</f>
        <v>4727</v>
      </c>
      <c r="F63" s="192">
        <f t="shared" si="1"/>
        <v>1.2579101713227349E-2</v>
      </c>
      <c r="G63" s="102">
        <f t="shared" si="4"/>
        <v>223888</v>
      </c>
      <c r="H63" s="193">
        <f t="shared" si="2"/>
        <v>0.59579224124625452</v>
      </c>
      <c r="K63" s="80"/>
    </row>
    <row r="64" spans="2:11" s="79" customFormat="1" ht="25" customHeight="1">
      <c r="B64" s="143">
        <f>'인원 입력 기능'!G63</f>
        <v>92</v>
      </c>
      <c r="C64" s="83">
        <f t="shared" si="5"/>
        <v>5</v>
      </c>
      <c r="D64" s="190">
        <f t="shared" si="3"/>
        <v>39.827612818070044</v>
      </c>
      <c r="E64" s="191">
        <f>'인원 입력 기능'!J63</f>
        <v>4458</v>
      </c>
      <c r="F64" s="192">
        <f t="shared" si="1"/>
        <v>1.186326114609002E-2</v>
      </c>
      <c r="G64" s="102">
        <f t="shared" si="4"/>
        <v>228346</v>
      </c>
      <c r="H64" s="193">
        <f t="shared" si="2"/>
        <v>0.60765550239234445</v>
      </c>
      <c r="K64" s="80"/>
    </row>
    <row r="65" spans="2:11" s="79" customFormat="1" ht="25" customHeight="1">
      <c r="B65" s="143">
        <f>'인원 입력 기능'!G64</f>
        <v>91</v>
      </c>
      <c r="C65" s="83">
        <f t="shared" si="5"/>
        <v>6</v>
      </c>
      <c r="D65" s="190">
        <f t="shared" si="3"/>
        <v>38.665902038948119</v>
      </c>
      <c r="E65" s="191">
        <f>'인원 입력 기능'!J64</f>
        <v>4273</v>
      </c>
      <c r="F65" s="192">
        <f t="shared" si="1"/>
        <v>1.1370954436348734E-2</v>
      </c>
      <c r="G65" s="102">
        <f t="shared" si="4"/>
        <v>232619</v>
      </c>
      <c r="H65" s="193">
        <f t="shared" si="2"/>
        <v>0.61902645682869328</v>
      </c>
      <c r="K65" s="80"/>
    </row>
    <row r="66" spans="2:11" s="79" customFormat="1" ht="25" customHeight="1">
      <c r="B66" s="143">
        <f>'인원 입력 기능'!G65</f>
        <v>90</v>
      </c>
      <c r="C66" s="83">
        <f t="shared" si="5"/>
        <v>6</v>
      </c>
      <c r="D66" s="190">
        <f t="shared" si="3"/>
        <v>37.456557259262027</v>
      </c>
      <c r="E66" s="191">
        <f>'인원 입력 기능'!J65</f>
        <v>4816</v>
      </c>
      <c r="F66" s="192">
        <f t="shared" si="1"/>
        <v>1.2815941157373157E-2</v>
      </c>
      <c r="G66" s="102">
        <f t="shared" si="4"/>
        <v>237435</v>
      </c>
      <c r="H66" s="193">
        <f t="shared" si="2"/>
        <v>0.63184239798606634</v>
      </c>
      <c r="K66" s="80"/>
    </row>
    <row r="67" spans="2:11" s="79" customFormat="1" ht="25" customHeight="1">
      <c r="B67" s="143">
        <f>'인원 입력 기능'!G66</f>
        <v>89</v>
      </c>
      <c r="C67" s="83">
        <f t="shared" si="5"/>
        <v>6</v>
      </c>
      <c r="D67" s="190">
        <f t="shared" si="3"/>
        <v>36.149948640435149</v>
      </c>
      <c r="E67" s="191">
        <f>'인원 입력 기능'!J66</f>
        <v>5004</v>
      </c>
      <c r="F67" s="192">
        <f t="shared" si="1"/>
        <v>1.3316231219164303E-2</v>
      </c>
      <c r="G67" s="102">
        <f t="shared" si="4"/>
        <v>242439</v>
      </c>
      <c r="H67" s="193">
        <f t="shared" si="2"/>
        <v>0.6451586292052307</v>
      </c>
      <c r="K67" s="80"/>
    </row>
    <row r="68" spans="2:11" s="79" customFormat="1" ht="25" customHeight="1">
      <c r="B68" s="143">
        <f>'인원 입력 기능'!G67</f>
        <v>88</v>
      </c>
      <c r="C68" s="83">
        <f t="shared" si="5"/>
        <v>6</v>
      </c>
      <c r="D68" s="190">
        <f t="shared" si="3"/>
        <v>34.8245791442911</v>
      </c>
      <c r="E68" s="191">
        <f>'인원 입력 기능'!J67</f>
        <v>4957</v>
      </c>
      <c r="F68" s="192">
        <f t="shared" si="1"/>
        <v>1.3191158703716517E-2</v>
      </c>
      <c r="G68" s="102">
        <f t="shared" si="4"/>
        <v>247396</v>
      </c>
      <c r="H68" s="193">
        <f t="shared" si="2"/>
        <v>0.65834978790894716</v>
      </c>
      <c r="K68" s="80"/>
    </row>
    <row r="69" spans="2:11" s="79" customFormat="1" ht="25" customHeight="1">
      <c r="B69" s="143">
        <f>'인원 입력 기능'!G68</f>
        <v>87</v>
      </c>
      <c r="C69" s="83">
        <f t="shared" si="5"/>
        <v>6</v>
      </c>
      <c r="D69" s="190">
        <f t="shared" si="3"/>
        <v>33.624149107727355</v>
      </c>
      <c r="E69" s="191">
        <f>'인원 입력 기능'!J68</f>
        <v>4065</v>
      </c>
      <c r="F69" s="192">
        <f t="shared" si="1"/>
        <v>1.0817442027558532E-2</v>
      </c>
      <c r="G69" s="102">
        <f t="shared" si="4"/>
        <v>251461</v>
      </c>
      <c r="H69" s="193">
        <f t="shared" si="2"/>
        <v>0.66916722993650579</v>
      </c>
      <c r="K69" s="80"/>
    </row>
    <row r="70" spans="2:11" s="79" customFormat="1" ht="25" customHeight="1">
      <c r="B70" s="143">
        <f>'인원 입력 기능'!G69</f>
        <v>86</v>
      </c>
      <c r="C70" s="83">
        <f t="shared" ref="C70:C85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90">
        <f t="shared" si="3"/>
        <v>32.485323937815011</v>
      </c>
      <c r="E70" s="191">
        <f>'인원 입력 기능'!J69</f>
        <v>4494</v>
      </c>
      <c r="F70" s="192">
        <f t="shared" si="1"/>
        <v>1.1959061370688324E-2</v>
      </c>
      <c r="G70" s="102">
        <f t="shared" si="4"/>
        <v>255955</v>
      </c>
      <c r="H70" s="193">
        <f t="shared" si="2"/>
        <v>0.68112629130719404</v>
      </c>
      <c r="K70" s="80"/>
    </row>
    <row r="71" spans="2:11" s="79" customFormat="1" ht="25" customHeight="1">
      <c r="B71" s="143">
        <f>'인원 입력 기능'!G70</f>
        <v>85</v>
      </c>
      <c r="C71" s="83">
        <f t="shared" si="6"/>
        <v>6</v>
      </c>
      <c r="D71" s="190">
        <f t="shared" si="3"/>
        <v>31.138931614606335</v>
      </c>
      <c r="E71" s="191">
        <f>'인원 입력 기능'!J70</f>
        <v>5625</v>
      </c>
      <c r="F71" s="192">
        <f t="shared" ref="F71:F105" si="7">E71/$H$2</f>
        <v>1.4968785093485053E-2</v>
      </c>
      <c r="G71" s="102">
        <f t="shared" si="4"/>
        <v>261580</v>
      </c>
      <c r="H71" s="193">
        <f t="shared" ref="H71:H105" si="8">G71/$H$2</f>
        <v>0.69609507640067914</v>
      </c>
      <c r="K71" s="80"/>
    </row>
    <row r="72" spans="2:11" s="79" customFormat="1" ht="25" customHeight="1">
      <c r="B72" s="143">
        <f>'인원 입력 기능'!G71</f>
        <v>84</v>
      </c>
      <c r="C72" s="83">
        <f t="shared" si="6"/>
        <v>6</v>
      </c>
      <c r="D72" s="190">
        <f t="shared" ref="D72:D105" si="9">100*(1-(G71+G72)/2/$H$2)</f>
        <v>29.645911725415264</v>
      </c>
      <c r="E72" s="191">
        <f>'인원 입력 기능'!J71</f>
        <v>5596</v>
      </c>
      <c r="F72" s="192">
        <f t="shared" si="7"/>
        <v>1.4891612690336418E-2</v>
      </c>
      <c r="G72" s="102">
        <f t="shared" ref="G72:G80" si="10">E72+G71</f>
        <v>267176</v>
      </c>
      <c r="H72" s="193">
        <f t="shared" si="8"/>
        <v>0.71098668909101559</v>
      </c>
      <c r="K72" s="80"/>
    </row>
    <row r="73" spans="2:11" s="79" customFormat="1" ht="25" customHeight="1">
      <c r="B73" s="143">
        <f>'인원 입력 기능'!G72</f>
        <v>83</v>
      </c>
      <c r="C73" s="83">
        <f t="shared" si="6"/>
        <v>6</v>
      </c>
      <c r="D73" s="190">
        <f t="shared" si="9"/>
        <v>28.087694461150349</v>
      </c>
      <c r="E73" s="191">
        <f>'인원 입력 기능'!J72</f>
        <v>6115</v>
      </c>
      <c r="F73" s="192">
        <f t="shared" si="7"/>
        <v>1.6272732594961974E-2</v>
      </c>
      <c r="G73" s="102">
        <f t="shared" si="10"/>
        <v>273291</v>
      </c>
      <c r="H73" s="193">
        <f t="shared" si="8"/>
        <v>0.72725942168597746</v>
      </c>
      <c r="K73" s="80"/>
    </row>
    <row r="74" spans="2:11" s="79" customFormat="1" ht="25" customHeight="1">
      <c r="B74" s="143">
        <f>'인원 입력 기능'!G73</f>
        <v>82</v>
      </c>
      <c r="C74" s="83">
        <f t="shared" si="6"/>
        <v>6</v>
      </c>
      <c r="D74" s="190">
        <f t="shared" si="9"/>
        <v>26.451772570266808</v>
      </c>
      <c r="E74" s="191">
        <f>'인원 입력 기능'!J73</f>
        <v>6180</v>
      </c>
      <c r="F74" s="192">
        <f t="shared" si="7"/>
        <v>1.6445705222708912E-2</v>
      </c>
      <c r="G74" s="102">
        <f t="shared" si="10"/>
        <v>279471</v>
      </c>
      <c r="H74" s="193">
        <f t="shared" si="8"/>
        <v>0.7437051269086864</v>
      </c>
      <c r="K74" s="80"/>
    </row>
    <row r="75" spans="2:11" s="79" customFormat="1" ht="25" customHeight="1">
      <c r="B75" s="143">
        <f>'인원 입력 기능'!G74</f>
        <v>81</v>
      </c>
      <c r="C75" s="83">
        <f t="shared" si="6"/>
        <v>6</v>
      </c>
      <c r="D75" s="190">
        <f t="shared" si="9"/>
        <v>24.461522904237032</v>
      </c>
      <c r="E75" s="191">
        <f>'인원 입력 기능'!J74</f>
        <v>8778</v>
      </c>
      <c r="F75" s="192">
        <f t="shared" si="7"/>
        <v>2.3359288097886542E-2</v>
      </c>
      <c r="G75" s="102">
        <f t="shared" si="10"/>
        <v>288249</v>
      </c>
      <c r="H75" s="193">
        <f t="shared" si="8"/>
        <v>0.76706441500657296</v>
      </c>
      <c r="K75" s="80"/>
    </row>
    <row r="76" spans="2:11" s="79" customFormat="1" ht="25" customHeight="1">
      <c r="B76" s="143">
        <f>'인원 입력 기능'!G75</f>
        <v>80</v>
      </c>
      <c r="C76" s="83">
        <f t="shared" si="6"/>
        <v>6</v>
      </c>
      <c r="D76" s="190">
        <f t="shared" si="9"/>
        <v>22.403015578180963</v>
      </c>
      <c r="E76" s="191">
        <f>'인원 입력 기능'!J75</f>
        <v>6693</v>
      </c>
      <c r="F76" s="192">
        <f t="shared" si="7"/>
        <v>1.7810858423234748E-2</v>
      </c>
      <c r="G76" s="102">
        <f t="shared" si="10"/>
        <v>294942</v>
      </c>
      <c r="H76" s="193">
        <f t="shared" si="8"/>
        <v>0.78487527342980767</v>
      </c>
      <c r="K76" s="80"/>
    </row>
    <row r="77" spans="2:11" s="79" customFormat="1" ht="25" customHeight="1">
      <c r="B77" s="143">
        <f>'인원 입력 기능'!G76</f>
        <v>79</v>
      </c>
      <c r="C77" s="83">
        <f t="shared" si="6"/>
        <v>7</v>
      </c>
      <c r="D77" s="190">
        <f t="shared" si="9"/>
        <v>19.394356302324223</v>
      </c>
      <c r="E77" s="191">
        <f>'인원 입력 기능'!J76</f>
        <v>15919</v>
      </c>
      <c r="F77" s="192">
        <f t="shared" si="7"/>
        <v>4.2362327093900184E-2</v>
      </c>
      <c r="G77" s="102">
        <f t="shared" si="10"/>
        <v>310861</v>
      </c>
      <c r="H77" s="193">
        <f t="shared" si="8"/>
        <v>0.82723760052370787</v>
      </c>
      <c r="K77" s="80"/>
    </row>
    <row r="78" spans="2:11" s="79" customFormat="1" ht="25" customHeight="1">
      <c r="B78" s="143">
        <f>'인원 입력 기능'!G77</f>
        <v>78</v>
      </c>
      <c r="C78" s="83">
        <f t="shared" si="6"/>
        <v>7</v>
      </c>
      <c r="D78" s="190">
        <f t="shared" si="9"/>
        <v>15.925323724925622</v>
      </c>
      <c r="E78" s="191">
        <f>'인원 입력 기능'!J77</f>
        <v>10153</v>
      </c>
      <c r="F78" s="192">
        <f t="shared" si="7"/>
        <v>2.7018324454071777E-2</v>
      </c>
      <c r="G78" s="102">
        <f t="shared" si="10"/>
        <v>321014</v>
      </c>
      <c r="H78" s="193">
        <f t="shared" si="8"/>
        <v>0.85425592497777969</v>
      </c>
      <c r="K78" s="80"/>
    </row>
    <row r="79" spans="2:11" s="79" customFormat="1" ht="25" customHeight="1">
      <c r="B79" s="143">
        <f>'인원 입력 기능'!G78</f>
        <v>77</v>
      </c>
      <c r="C79" s="83">
        <f t="shared" si="6"/>
        <v>7</v>
      </c>
      <c r="D79" s="190">
        <f t="shared" si="9"/>
        <v>13.833685487862645</v>
      </c>
      <c r="E79" s="191">
        <f>'인원 입력 기능'!J78</f>
        <v>5567</v>
      </c>
      <c r="F79" s="192">
        <f t="shared" si="7"/>
        <v>1.4814440287187784E-2</v>
      </c>
      <c r="G79" s="102">
        <f t="shared" si="10"/>
        <v>326581</v>
      </c>
      <c r="H79" s="193">
        <f t="shared" si="8"/>
        <v>0.8690703652649675</v>
      </c>
      <c r="K79" s="80"/>
    </row>
    <row r="80" spans="2:11" s="79" customFormat="1" ht="25" customHeight="1">
      <c r="B80" s="143">
        <f>'인원 입력 기능'!G79</f>
        <v>76</v>
      </c>
      <c r="C80" s="83">
        <f t="shared" si="6"/>
        <v>7</v>
      </c>
      <c r="D80" s="190">
        <f t="shared" si="9"/>
        <v>12.286511860600024</v>
      </c>
      <c r="E80" s="191">
        <f>'인원 입력 기능'!J79</f>
        <v>6061</v>
      </c>
      <c r="F80" s="192">
        <f t="shared" si="7"/>
        <v>1.6129032258064516E-2</v>
      </c>
      <c r="G80" s="102">
        <f t="shared" si="10"/>
        <v>332642</v>
      </c>
      <c r="H80" s="193">
        <f t="shared" si="8"/>
        <v>0.88519939752303201</v>
      </c>
      <c r="K80" s="80"/>
    </row>
    <row r="81" spans="2:11" s="79" customFormat="1" ht="25" customHeight="1">
      <c r="B81" s="143">
        <f>'인원 입력 기능'!G80</f>
        <v>75</v>
      </c>
      <c r="C81" s="83">
        <f t="shared" si="6"/>
        <v>7</v>
      </c>
      <c r="D81" s="190">
        <f t="shared" si="9"/>
        <v>10.608278203852228</v>
      </c>
      <c r="E81" s="191">
        <f>'인원 입력 기능'!J80</f>
        <v>6552</v>
      </c>
      <c r="F81" s="192">
        <f t="shared" si="7"/>
        <v>1.7435640876891388E-2</v>
      </c>
      <c r="G81" s="102">
        <f>E81+G80</f>
        <v>339194</v>
      </c>
      <c r="H81" s="193">
        <f t="shared" si="8"/>
        <v>0.90263503839992332</v>
      </c>
      <c r="K81" s="80"/>
    </row>
    <row r="82" spans="2:11" s="79" customFormat="1" ht="25" customHeight="1">
      <c r="B82" s="143">
        <f>'인원 입력 기능'!G81</f>
        <v>74</v>
      </c>
      <c r="C82" s="83">
        <f t="shared" si="6"/>
        <v>8</v>
      </c>
      <c r="D82" s="190">
        <f t="shared" si="9"/>
        <v>8.7416374387277784</v>
      </c>
      <c r="E82" s="191">
        <f>'인원 입력 기능'!J81</f>
        <v>7477</v>
      </c>
      <c r="F82" s="192">
        <f t="shared" si="7"/>
        <v>1.9897174425597821E-2</v>
      </c>
      <c r="G82" s="102">
        <f t="shared" ref="G82:G85" si="11">E82+G81</f>
        <v>346671</v>
      </c>
      <c r="H82" s="193">
        <f t="shared" si="8"/>
        <v>0.92253221282552123</v>
      </c>
      <c r="K82" s="80"/>
    </row>
    <row r="83" spans="2:11" s="79" customFormat="1" ht="25" customHeight="1">
      <c r="B83" s="143">
        <f>'인원 입력 기능'!G82</f>
        <v>73</v>
      </c>
      <c r="C83" s="83">
        <f t="shared" si="6"/>
        <v>8</v>
      </c>
      <c r="D83" s="190">
        <f t="shared" si="9"/>
        <v>6.9825058145414065</v>
      </c>
      <c r="E83" s="191">
        <f>'인원 입력 기능'!J82</f>
        <v>5744</v>
      </c>
      <c r="F83" s="192">
        <f t="shared" si="7"/>
        <v>1.5285458058129447E-2</v>
      </c>
      <c r="G83" s="102">
        <f t="shared" si="11"/>
        <v>352415</v>
      </c>
      <c r="H83" s="193">
        <f t="shared" si="8"/>
        <v>0.93781767088365064</v>
      </c>
      <c r="K83" s="80"/>
    </row>
    <row r="84" spans="2:11" s="79" customFormat="1" ht="25" customHeight="1">
      <c r="B84" s="143">
        <f>'인원 입력 기능'!G83</f>
        <v>72</v>
      </c>
      <c r="C84" s="83">
        <f t="shared" si="6"/>
        <v>8</v>
      </c>
      <c r="D84" s="190">
        <f t="shared" si="9"/>
        <v>5.4117812987317109</v>
      </c>
      <c r="E84" s="191">
        <f>'인원 입력 기능'!J83</f>
        <v>6061</v>
      </c>
      <c r="F84" s="192">
        <f t="shared" si="7"/>
        <v>1.6129032258064516E-2</v>
      </c>
      <c r="G84" s="102">
        <f t="shared" si="11"/>
        <v>358476</v>
      </c>
      <c r="H84" s="193">
        <f t="shared" si="8"/>
        <v>0.95394670314171515</v>
      </c>
      <c r="K84" s="80"/>
    </row>
    <row r="85" spans="2:11" s="79" customFormat="1" ht="25" customHeight="1">
      <c r="B85" s="143">
        <f>'인원 입력 기능'!G84</f>
        <v>71</v>
      </c>
      <c r="C85" s="83">
        <f t="shared" si="6"/>
        <v>8</v>
      </c>
      <c r="D85" s="190">
        <f t="shared" si="9"/>
        <v>4.1541372391439735</v>
      </c>
      <c r="E85" s="191">
        <f>'인원 입력 기능'!J84</f>
        <v>3391</v>
      </c>
      <c r="F85" s="192">
        <f t="shared" si="7"/>
        <v>9.0238489336902771E-3</v>
      </c>
      <c r="G85" s="102">
        <f t="shared" si="11"/>
        <v>361867</v>
      </c>
      <c r="H85" s="193">
        <f t="shared" si="8"/>
        <v>0.96297055207540538</v>
      </c>
      <c r="K85" s="80"/>
    </row>
    <row r="86" spans="2:11" s="79" customFormat="1" ht="25" customHeight="1">
      <c r="B86" s="143">
        <f>'인원 입력 기능'!G85</f>
        <v>70</v>
      </c>
      <c r="C86" s="83">
        <f t="shared" ref="C86:C91" si="12">IF(ROUND(B86,0)&gt;=$M$6,1,IF(ROUND(B86,0)&gt;=$M$7,2,IF(ROUND(B86,0)&gt;=$M$8,3,IF(ROUND(B86,0)&gt;=$M$9,4,IF(ROUND(B86,0)&gt;=$M$10,5,IF(ROUND(B86,0)&gt;=$M$11,6,IF(ROUND(B86,0)&gt;=$M$12,7,IF(ROUND(B86,0)&gt;=$M$13,8,9))))))))</f>
        <v>9</v>
      </c>
      <c r="D86" s="190">
        <f t="shared" ref="D86:D91" si="13">100*(1-(G85+G86)/2/$H$2)</f>
        <v>2.5839449468042619</v>
      </c>
      <c r="E86" s="191">
        <f>'인원 입력 기능'!J85</f>
        <v>8410</v>
      </c>
      <c r="F86" s="192">
        <f t="shared" ref="F86:F91" si="14">E86/$H$2</f>
        <v>2.2379996913103873E-2</v>
      </c>
      <c r="G86" s="102">
        <f t="shared" ref="G86:G91" si="15">E86+G85</f>
        <v>370277</v>
      </c>
      <c r="H86" s="193">
        <f t="shared" ref="H86:H91" si="16">G86/$H$2</f>
        <v>0.98535054898850927</v>
      </c>
      <c r="K86" s="80"/>
    </row>
    <row r="87" spans="2:11" ht="25" customHeight="1">
      <c r="B87" s="143">
        <f>'인원 입력 기능'!G86</f>
        <v>69</v>
      </c>
      <c r="C87" s="83">
        <f t="shared" si="12"/>
        <v>9</v>
      </c>
      <c r="D87" s="190">
        <f t="shared" si="13"/>
        <v>1.2414112437530322</v>
      </c>
      <c r="E87" s="191">
        <f>'인원 입력 기능'!J86</f>
        <v>1680</v>
      </c>
      <c r="F87" s="192">
        <f t="shared" si="14"/>
        <v>4.4706771479208693E-3</v>
      </c>
      <c r="G87" s="102">
        <f t="shared" si="15"/>
        <v>371957</v>
      </c>
      <c r="H87" s="193">
        <f t="shared" si="16"/>
        <v>0.9898212261364302</v>
      </c>
      <c r="K87" s="1"/>
    </row>
    <row r="88" spans="2:11" ht="25" customHeight="1">
      <c r="B88" s="143">
        <f>'인원 입력 기능'!G87</f>
        <v>68</v>
      </c>
      <c r="C88" s="83">
        <f t="shared" si="12"/>
        <v>9</v>
      </c>
      <c r="D88" s="190">
        <f t="shared" si="13"/>
        <v>0.84623531728502677</v>
      </c>
      <c r="E88" s="191">
        <f>'인원 입력 기능'!J87</f>
        <v>1290</v>
      </c>
      <c r="F88" s="192">
        <f t="shared" si="14"/>
        <v>3.4328413814392385E-3</v>
      </c>
      <c r="G88" s="102">
        <f t="shared" si="15"/>
        <v>373247</v>
      </c>
      <c r="H88" s="193">
        <f t="shared" si="16"/>
        <v>0.99325406751786938</v>
      </c>
      <c r="K88" s="1"/>
    </row>
    <row r="89" spans="2:11" ht="25" customHeight="1">
      <c r="B89" s="143">
        <f>'인원 입력 기능'!G88</f>
        <v>67</v>
      </c>
      <c r="C89" s="83">
        <f t="shared" si="12"/>
        <v>9</v>
      </c>
      <c r="D89" s="190">
        <f t="shared" si="13"/>
        <v>0.55138351491024196</v>
      </c>
      <c r="E89" s="191">
        <f>'인원 입력 기능'!J88</f>
        <v>926</v>
      </c>
      <c r="F89" s="192">
        <f t="shared" si="14"/>
        <v>2.4641946660563839E-3</v>
      </c>
      <c r="G89" s="102">
        <f t="shared" si="15"/>
        <v>374173</v>
      </c>
      <c r="H89" s="193">
        <f t="shared" si="16"/>
        <v>0.99571826218392578</v>
      </c>
      <c r="K89" s="1"/>
    </row>
    <row r="90" spans="2:11" ht="25" customHeight="1">
      <c r="B90" s="143">
        <f>'인원 입력 기능'!G89</f>
        <v>66</v>
      </c>
      <c r="C90" s="83">
        <f t="shared" si="12"/>
        <v>9</v>
      </c>
      <c r="D90" s="190">
        <f t="shared" si="13"/>
        <v>0.35818639530366125</v>
      </c>
      <c r="E90" s="191">
        <f>'인원 입력 기능'!J89</f>
        <v>526</v>
      </c>
      <c r="F90" s="192">
        <f t="shared" si="14"/>
        <v>1.3997477260752245E-3</v>
      </c>
      <c r="G90" s="102">
        <f t="shared" si="15"/>
        <v>374699</v>
      </c>
      <c r="H90" s="193">
        <f t="shared" si="16"/>
        <v>0.99711800991000099</v>
      </c>
      <c r="K90" s="1"/>
    </row>
    <row r="91" spans="2:11" ht="25" customHeight="1" thickBot="1">
      <c r="B91" s="144">
        <f>'인원 입력 기능'!G90</f>
        <v>64</v>
      </c>
      <c r="C91" s="84">
        <f t="shared" si="12"/>
        <v>9</v>
      </c>
      <c r="D91" s="194">
        <f t="shared" si="13"/>
        <v>0.14409950449995046</v>
      </c>
      <c r="E91" s="195">
        <f>'인원 입력 기능'!J90</f>
        <v>1083</v>
      </c>
      <c r="F91" s="196">
        <f t="shared" si="14"/>
        <v>2.8819900899989888E-3</v>
      </c>
      <c r="G91" s="105">
        <f t="shared" si="15"/>
        <v>375782</v>
      </c>
      <c r="H91" s="197">
        <f t="shared" si="16"/>
        <v>1</v>
      </c>
      <c r="K91" s="1"/>
    </row>
    <row r="92" spans="2:11" ht="21" hidden="1" customHeight="1">
      <c r="B92" s="198">
        <f>'인원 입력 기능'!G91</f>
        <v>0</v>
      </c>
      <c r="C92" s="61">
        <f t="shared" ref="C92:C96" si="17">IF(ROUND(B92,0)&gt;=$M$6,1,IF(ROUND(B92,0)&gt;=$M$7,2,IF(ROUND(B92,0)&gt;=$M$8,3,IF(ROUND(B92,0)&gt;=$M$9,4,IF(ROUND(B92,0)&gt;=$M$10,5,IF(ROUND(B92,0)&gt;=$M$11,6,IF(ROUND(B92,0)&gt;=$M$12,7,IF(ROUND(B92,0)&gt;=$M$13,8,9))))))))</f>
        <v>9</v>
      </c>
      <c r="D92" s="199">
        <f t="shared" si="9"/>
        <v>0</v>
      </c>
      <c r="E92" s="200">
        <f>'인원 입력 기능'!J91</f>
        <v>0</v>
      </c>
      <c r="F92" s="201">
        <f t="shared" si="7"/>
        <v>0</v>
      </c>
      <c r="G92" s="202">
        <f t="shared" ref="G92:G96" si="18">E92+G91</f>
        <v>375782</v>
      </c>
      <c r="H92" s="203">
        <f t="shared" si="8"/>
        <v>1</v>
      </c>
      <c r="K92" s="1"/>
    </row>
    <row r="93" spans="2:11" ht="21" hidden="1" customHeight="1">
      <c r="B93" s="204">
        <f>'인원 입력 기능'!G92</f>
        <v>0</v>
      </c>
      <c r="C93" s="56">
        <f t="shared" si="17"/>
        <v>9</v>
      </c>
      <c r="D93" s="205">
        <f t="shared" si="9"/>
        <v>0</v>
      </c>
      <c r="E93" s="206">
        <f>'인원 입력 기능'!J92</f>
        <v>0</v>
      </c>
      <c r="F93" s="207">
        <f t="shared" si="7"/>
        <v>0</v>
      </c>
      <c r="G93" s="208">
        <f t="shared" si="18"/>
        <v>375782</v>
      </c>
      <c r="H93" s="209">
        <f t="shared" si="8"/>
        <v>1</v>
      </c>
      <c r="K93" s="1"/>
    </row>
    <row r="94" spans="2:11" ht="21" hidden="1" customHeight="1">
      <c r="B94" s="204">
        <f>'인원 입력 기능'!G93</f>
        <v>0</v>
      </c>
      <c r="C94" s="56">
        <f t="shared" si="17"/>
        <v>9</v>
      </c>
      <c r="D94" s="205">
        <f t="shared" si="9"/>
        <v>0</v>
      </c>
      <c r="E94" s="206">
        <f>'인원 입력 기능'!J93</f>
        <v>0</v>
      </c>
      <c r="F94" s="207">
        <f t="shared" si="7"/>
        <v>0</v>
      </c>
      <c r="G94" s="208">
        <f t="shared" si="18"/>
        <v>375782</v>
      </c>
      <c r="H94" s="209">
        <f t="shared" si="8"/>
        <v>1</v>
      </c>
      <c r="K94" s="1"/>
    </row>
    <row r="95" spans="2:11" ht="21" hidden="1" customHeight="1">
      <c r="B95" s="204">
        <f>'인원 입력 기능'!G94</f>
        <v>0</v>
      </c>
      <c r="C95" s="56">
        <f t="shared" si="17"/>
        <v>9</v>
      </c>
      <c r="D95" s="205">
        <f t="shared" si="9"/>
        <v>0</v>
      </c>
      <c r="E95" s="206">
        <f>'인원 입력 기능'!J94</f>
        <v>0</v>
      </c>
      <c r="F95" s="207">
        <f t="shared" si="7"/>
        <v>0</v>
      </c>
      <c r="G95" s="208">
        <f t="shared" si="18"/>
        <v>375782</v>
      </c>
      <c r="H95" s="209">
        <f t="shared" si="8"/>
        <v>1</v>
      </c>
      <c r="K95" s="1"/>
    </row>
    <row r="96" spans="2:11" ht="21" hidden="1" customHeight="1">
      <c r="B96" s="204">
        <f>'인원 입력 기능'!G95</f>
        <v>0</v>
      </c>
      <c r="C96" s="56">
        <f t="shared" si="17"/>
        <v>9</v>
      </c>
      <c r="D96" s="205">
        <f t="shared" si="9"/>
        <v>0</v>
      </c>
      <c r="E96" s="206">
        <f>'인원 입력 기능'!J95</f>
        <v>0</v>
      </c>
      <c r="F96" s="207">
        <f t="shared" si="7"/>
        <v>0</v>
      </c>
      <c r="G96" s="208">
        <f t="shared" si="18"/>
        <v>375782</v>
      </c>
      <c r="H96" s="209">
        <f t="shared" si="8"/>
        <v>1</v>
      </c>
      <c r="K96" s="1"/>
    </row>
    <row r="97" spans="2:11" ht="21" hidden="1" customHeight="1">
      <c r="B97" s="204">
        <f>'인원 입력 기능'!G96</f>
        <v>0</v>
      </c>
      <c r="C97" s="56">
        <f t="shared" ref="C97:C103" si="19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205">
        <f t="shared" si="9"/>
        <v>0</v>
      </c>
      <c r="E97" s="206">
        <f>'인원 입력 기능'!J96</f>
        <v>0</v>
      </c>
      <c r="F97" s="207">
        <f t="shared" si="7"/>
        <v>0</v>
      </c>
      <c r="G97" s="208">
        <f t="shared" ref="G97:G103" si="20">E97+G96</f>
        <v>375782</v>
      </c>
      <c r="H97" s="209">
        <f t="shared" si="8"/>
        <v>1</v>
      </c>
      <c r="K97" s="1"/>
    </row>
    <row r="98" spans="2:11" ht="21" hidden="1" customHeight="1">
      <c r="B98" s="204">
        <f>'인원 입력 기능'!G97</f>
        <v>0</v>
      </c>
      <c r="C98" s="56">
        <f t="shared" si="19"/>
        <v>9</v>
      </c>
      <c r="D98" s="205">
        <f t="shared" si="9"/>
        <v>0</v>
      </c>
      <c r="E98" s="206">
        <f>'인원 입력 기능'!J97</f>
        <v>0</v>
      </c>
      <c r="F98" s="207">
        <f t="shared" si="7"/>
        <v>0</v>
      </c>
      <c r="G98" s="208">
        <f t="shared" si="20"/>
        <v>375782</v>
      </c>
      <c r="H98" s="209">
        <f t="shared" si="8"/>
        <v>1</v>
      </c>
      <c r="K98" s="1"/>
    </row>
    <row r="99" spans="2:11" ht="21" hidden="1" customHeight="1">
      <c r="B99" s="204">
        <f>'인원 입력 기능'!G98</f>
        <v>0</v>
      </c>
      <c r="C99" s="56">
        <f t="shared" si="19"/>
        <v>9</v>
      </c>
      <c r="D99" s="205">
        <f t="shared" si="9"/>
        <v>0</v>
      </c>
      <c r="E99" s="206">
        <f>'인원 입력 기능'!J98</f>
        <v>0</v>
      </c>
      <c r="F99" s="207">
        <f t="shared" si="7"/>
        <v>0</v>
      </c>
      <c r="G99" s="208">
        <f t="shared" si="20"/>
        <v>375782</v>
      </c>
      <c r="H99" s="209">
        <f t="shared" si="8"/>
        <v>1</v>
      </c>
      <c r="K99" s="1"/>
    </row>
    <row r="100" spans="2:11" ht="21" hidden="1" customHeight="1" thickBot="1">
      <c r="B100" s="210">
        <f>'인원 입력 기능'!G99</f>
        <v>0</v>
      </c>
      <c r="C100" s="58">
        <f t="shared" si="19"/>
        <v>9</v>
      </c>
      <c r="D100" s="205">
        <f t="shared" si="9"/>
        <v>0</v>
      </c>
      <c r="E100" s="206">
        <f>'인원 입력 기능'!J99</f>
        <v>0</v>
      </c>
      <c r="F100" s="207">
        <f t="shared" si="7"/>
        <v>0</v>
      </c>
      <c r="G100" s="208">
        <f t="shared" si="20"/>
        <v>375782</v>
      </c>
      <c r="H100" s="209">
        <f t="shared" si="8"/>
        <v>1</v>
      </c>
      <c r="K100" s="1"/>
    </row>
    <row r="101" spans="2:11" ht="21" hidden="1" customHeight="1" thickBot="1">
      <c r="B101" s="211">
        <f>'인원 입력 기능'!G100</f>
        <v>0</v>
      </c>
      <c r="C101" s="212">
        <f t="shared" si="19"/>
        <v>9</v>
      </c>
      <c r="D101" s="205">
        <f t="shared" si="9"/>
        <v>0</v>
      </c>
      <c r="E101" s="213">
        <f>'인원 입력 기능'!J100</f>
        <v>0</v>
      </c>
      <c r="F101" s="214">
        <f t="shared" si="7"/>
        <v>0</v>
      </c>
      <c r="G101" s="215">
        <f t="shared" si="20"/>
        <v>375782</v>
      </c>
      <c r="H101" s="216">
        <f t="shared" si="8"/>
        <v>1</v>
      </c>
      <c r="K101" s="1"/>
    </row>
    <row r="102" spans="2:11" ht="21" hidden="1" customHeight="1">
      <c r="B102" s="198">
        <f>'인원 입력 기능'!G101</f>
        <v>0</v>
      </c>
      <c r="C102" s="61">
        <f t="shared" si="19"/>
        <v>9</v>
      </c>
      <c r="D102" s="205">
        <f t="shared" si="9"/>
        <v>0</v>
      </c>
      <c r="E102" s="217">
        <f>'인원 입력 기능'!J101</f>
        <v>0</v>
      </c>
      <c r="F102" s="201">
        <f t="shared" si="7"/>
        <v>0</v>
      </c>
      <c r="G102" s="202">
        <f t="shared" si="20"/>
        <v>375782</v>
      </c>
      <c r="H102" s="203">
        <f t="shared" si="8"/>
        <v>1</v>
      </c>
      <c r="K102" s="1"/>
    </row>
    <row r="103" spans="2:11" ht="21" hidden="1" customHeight="1">
      <c r="B103" s="204">
        <f>'인원 입력 기능'!G102</f>
        <v>0</v>
      </c>
      <c r="C103" s="56">
        <f t="shared" si="19"/>
        <v>9</v>
      </c>
      <c r="D103" s="205">
        <f t="shared" si="9"/>
        <v>0</v>
      </c>
      <c r="E103" s="218">
        <f>'인원 입력 기능'!J102</f>
        <v>0</v>
      </c>
      <c r="F103" s="207">
        <f t="shared" si="7"/>
        <v>0</v>
      </c>
      <c r="G103" s="208">
        <f t="shared" si="20"/>
        <v>375782</v>
      </c>
      <c r="H103" s="209">
        <f t="shared" si="8"/>
        <v>1</v>
      </c>
      <c r="K103" s="1"/>
    </row>
    <row r="104" spans="2:11" ht="21" hidden="1" customHeight="1">
      <c r="B104" s="219">
        <f>'인원 입력 기능'!G104</f>
        <v>0</v>
      </c>
      <c r="C104" s="220">
        <f t="shared" ref="C104:C105" si="21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205">
        <f t="shared" si="9"/>
        <v>0</v>
      </c>
      <c r="E104" s="221">
        <f>'인원 입력 기능'!J104</f>
        <v>0</v>
      </c>
      <c r="F104" s="222">
        <f t="shared" si="7"/>
        <v>0</v>
      </c>
      <c r="G104" s="223">
        <f t="shared" ref="G104:G105" si="22">E104+G103</f>
        <v>375782</v>
      </c>
      <c r="H104" s="224">
        <f t="shared" si="8"/>
        <v>1</v>
      </c>
    </row>
    <row r="105" spans="2:11" ht="21" hidden="1" customHeight="1" thickBot="1">
      <c r="B105" s="225">
        <f>'인원 입력 기능'!G105</f>
        <v>0</v>
      </c>
      <c r="C105" s="226">
        <f t="shared" si="21"/>
        <v>9</v>
      </c>
      <c r="D105" s="205">
        <f t="shared" si="9"/>
        <v>0</v>
      </c>
      <c r="E105" s="227">
        <f>'인원 입력 기능'!J105</f>
        <v>0</v>
      </c>
      <c r="F105" s="228">
        <f t="shared" si="7"/>
        <v>0</v>
      </c>
      <c r="G105" s="223">
        <f t="shared" si="22"/>
        <v>375782</v>
      </c>
      <c r="H105" s="229">
        <f t="shared" si="8"/>
        <v>1</v>
      </c>
    </row>
    <row r="106" spans="2:11" ht="21" customHeight="1"/>
    <row r="107" spans="2:11" ht="21" customHeight="1"/>
  </sheetData>
  <sheetProtection algorithmName="SHA-512" hashValue="IH2MbsHFJzOMI/sqf1KBw3bV68PnNd8QmR+uP8vh6qdBMokrul4j3GEMQzjQ4+L5R/del0nyaXo8TIZn8CuUig==" saltValue="ll/QAfOM/rC/cov+Wt0ZE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2023-06-28T12:10:55Z</cp:lastPrinted>
  <dcterms:created xsi:type="dcterms:W3CDTF">2018-04-21T04:34:05Z</dcterms:created>
  <dcterms:modified xsi:type="dcterms:W3CDTF">2023-06-30T13:53:12Z</dcterms:modified>
</cp:coreProperties>
</file>